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Products\Keltech Water Heaters\Training update 2019\"/>
    </mc:Choice>
  </mc:AlternateContent>
  <bookViews>
    <workbookView xWindow="0" yWindow="0" windowWidth="28800" windowHeight="12330"/>
  </bookViews>
  <sheets>
    <sheet name="Sizing Equations" sheetId="1" r:id="rId1"/>
    <sheet name="Unit Conversion" sheetId="2" r:id="rId2"/>
    <sheet name="Electrical Sizing" sheetId="4" r:id="rId3"/>
    <sheet name="Flow Bias" sheetId="3" r:id="rId4"/>
  </sheets>
  <definedNames>
    <definedName name="electricalFlow" comment="tab flow electrical">'Electrical Sizing'!$C$6,'Electrical Sizing'!$F$5,'Electrical Sizing'!$F$6,'Electrical Sizing'!$D$13,'Electrical Sizing'!$D$14,'Electrical Sizing'!$M$14,'Electrical Sizing'!$C$5</definedName>
    <definedName name="flowFlow" comment="tab flow">'Flow Bias'!$D$6,'Flow Bias'!$D$7,'Flow Bias'!$D$8,'Flow Bias'!$D$9,'Flow Bias'!$D$5</definedName>
    <definedName name="FormFlow" comment="the order the form goes in" localSheetId="0">'Sizing Equations'!$C$10,'Sizing Equations'!$C$12,'Sizing Equations'!$C$22,'Sizing Equations'!$C$23,'Sizing Equations'!$J$22,'Sizing Equations'!$J$23,'Sizing Equations'!$C$9</definedName>
    <definedName name="kwlist">#REF!</definedName>
    <definedName name="_xlnm.Print_Area" localSheetId="0">'Sizing Equations'!$A$1:$N$26</definedName>
    <definedName name="unitFlow" comment="unit conversion tab order">'Unit Conversion'!$H$8:$I$8,'Unit Conversion'!$D$15:$E$15,'Unit Conversion'!$H$15:$I$15,'Unit Conversion'!$G$22:$H$22,'Unit Conversion'!$G$23:$H$23,'Unit Conversion'!$D$31:$E$31,'Unit Conversion'!$D$8:$E$8</definedName>
  </definedNames>
  <calcPr calcId="162913" concurrentCalc="0"/>
</workbook>
</file>

<file path=xl/calcChain.xml><?xml version="1.0" encoding="utf-8"?>
<calcChain xmlns="http://schemas.openxmlformats.org/spreadsheetml/2006/main">
  <c r="D16" i="4" l="1"/>
  <c r="E15" i="4"/>
  <c r="F7" i="4"/>
  <c r="C7" i="4"/>
  <c r="C25" i="1"/>
  <c r="D11" i="3"/>
  <c r="D12" i="3"/>
  <c r="K5" i="3"/>
  <c r="D32" i="2"/>
  <c r="G25" i="2"/>
  <c r="H16" i="2"/>
  <c r="D16" i="2"/>
  <c r="H9" i="2"/>
  <c r="D9" i="2"/>
  <c r="J25" i="1"/>
  <c r="C11" i="1"/>
  <c r="C13" i="1"/>
  <c r="C15" i="1"/>
  <c r="M16" i="4"/>
</calcChain>
</file>

<file path=xl/sharedStrings.xml><?xml version="1.0" encoding="utf-8"?>
<sst xmlns="http://schemas.openxmlformats.org/spreadsheetml/2006/main" count="103" uniqueCount="73">
  <si>
    <t xml:space="preserve">Calculate Effective kW in Downrated Applications </t>
  </si>
  <si>
    <t>from Power Ratio Calculator</t>
  </si>
  <si>
    <t xml:space="preserve">Desired Process Temperature </t>
  </si>
  <si>
    <t>Calculate Power Ratio for Downrating applications</t>
  </si>
  <si>
    <t>kW Input</t>
  </si>
  <si>
    <t>Volts</t>
  </si>
  <si>
    <t xml:space="preserve">BTU </t>
  </si>
  <si>
    <t>HP</t>
  </si>
  <si>
    <t>Convert Horsepower to kW</t>
  </si>
  <si>
    <t xml:space="preserve">Convert Temperature </t>
  </si>
  <si>
    <t>ºC</t>
  </si>
  <si>
    <t>Unit Conversion</t>
  </si>
  <si>
    <t>Original Design Unit Voltage</t>
  </si>
  <si>
    <t xml:space="preserve">Calculate Delta-T Fahrenheit from Celsius </t>
  </si>
  <si>
    <t>Delta-T Fahrenheit</t>
  </si>
  <si>
    <t>GPM</t>
  </si>
  <si>
    <t xml:space="preserve">Delta T </t>
  </si>
  <si>
    <t xml:space="preserve">Voltage </t>
  </si>
  <si>
    <t>Input Value</t>
  </si>
  <si>
    <t xml:space="preserve">Incoming Water Temperature </t>
  </si>
  <si>
    <t xml:space="preserve">Input Value </t>
  </si>
  <si>
    <t>Power Ratio</t>
  </si>
  <si>
    <t>Temperature Rise</t>
  </si>
  <si>
    <t>Amp Draw</t>
  </si>
  <si>
    <t>ºF</t>
  </si>
  <si>
    <t>kW</t>
  </si>
  <si>
    <t xml:space="preserve">Amps </t>
  </si>
  <si>
    <t xml:space="preserve">Amp Draw </t>
  </si>
  <si>
    <t>Amps</t>
  </si>
  <si>
    <t>Rated kW Output at Advertised Voltage</t>
  </si>
  <si>
    <t>Actual kW Output</t>
  </si>
  <si>
    <t xml:space="preserve">New Service Voltage </t>
  </si>
  <si>
    <t xml:space="preserve">Volts </t>
  </si>
  <si>
    <t>Mixing Valve Flow Bias Calculator</t>
  </si>
  <si>
    <t xml:space="preserve">Cold Water Temperature </t>
  </si>
  <si>
    <t>°F</t>
  </si>
  <si>
    <t xml:space="preserve">Hot Water Temperature </t>
  </si>
  <si>
    <t xml:space="preserve">Mixed Temperature </t>
  </si>
  <si>
    <t xml:space="preserve">Mixed Flow Rate - Single Fixture  </t>
  </si>
  <si>
    <t xml:space="preserve">GPM </t>
  </si>
  <si>
    <t xml:space="preserve">Number of Fixtures </t>
  </si>
  <si>
    <t xml:space="preserve">Hot Water Flow Rate </t>
  </si>
  <si>
    <t>Cold Water Flow Rate</t>
  </si>
  <si>
    <t xml:space="preserve">Minimum Flow Rate Required for Activation </t>
  </si>
  <si>
    <t>Max Hot Water Flow Rate for Application</t>
  </si>
  <si>
    <t xml:space="preserve">Temprature Change (ΔT) Required for an Application </t>
  </si>
  <si>
    <t>Flow Rate</t>
  </si>
  <si>
    <t>Standard Unit Size</t>
  </si>
  <si>
    <t xml:space="preserve">Power Required </t>
  </si>
  <si>
    <t>Incoming Water Temp.</t>
  </si>
  <si>
    <t>Desired Process Temp.</t>
  </si>
  <si>
    <t>Sizing Based on Water Temperature and Flow Rate</t>
  </si>
  <si>
    <t>Calculations for Downsizing or Choosing Alternate Heaters</t>
  </si>
  <si>
    <t>Max. Flow at Temp</t>
  </si>
  <si>
    <t xml:space="preserve"> = [Desired Temp] - [Incoming Temp]</t>
  </si>
  <si>
    <t xml:space="preserve"> = kW * 6.824 / ΔT</t>
  </si>
  <si>
    <t xml:space="preserve"> = kW * 6.824 / GPM</t>
  </si>
  <si>
    <t xml:space="preserve"> = GPM * ΔT * [Heater Series]</t>
  </si>
  <si>
    <t xml:space="preserve">Tankless Heater </t>
  </si>
  <si>
    <t xml:space="preserve">British Thermal Unit (BTU) &lt;-&gt; kW </t>
  </si>
  <si>
    <t>BTU to kW</t>
  </si>
  <si>
    <t>kW to BTU</t>
  </si>
  <si>
    <t xml:space="preserve">kW </t>
  </si>
  <si>
    <t>C to F</t>
  </si>
  <si>
    <t>F to C</t>
  </si>
  <si>
    <t>HP to KW</t>
  </si>
  <si>
    <t>Single Phase</t>
  </si>
  <si>
    <t>3 Phase</t>
  </si>
  <si>
    <t>Calculate Max Amp-Draw From kW and Voltage</t>
  </si>
  <si>
    <t>Sizing Calculator</t>
  </si>
  <si>
    <t>Adjust Flow Rate to Achieve Temperature Rise</t>
  </si>
  <si>
    <t>Adjust Temperature Rise to Achieve Flow Rate</t>
  </si>
  <si>
    <t>Temperature Rise (ΔT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</si>
</sst>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0.000"/>
    <numFmt numFmtId="167" formatCode="#\ \°\F"/>
    <numFmt numFmtId="168" formatCode="#\ &quot;GPM&quot;"/>
    <numFmt numFmtId="169" formatCode="#\ &quot;kW&quot;"/>
    <numFmt numFmtId="175" formatCode="#\ \°\C"/>
    <numFmt numFmtId="176" formatCode="#\ &quot;BTU&quot;"/>
    <numFmt numFmtId="179" formatCode="#.0\ &quot;GPM&quot;"/>
    <numFmt numFmtId="181" formatCode="#.00\ &quot;kW&quot;"/>
    <numFmt numFmtId="183" formatCode="#.0\ \°\F"/>
    <numFmt numFmtId="184" formatCode="#.0\ \°\C"/>
    <numFmt numFmtId="185" formatCode="#.0\ &quot;BTU&quot;"/>
  </numFmts>
  <fonts count="16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6"/>
      <name val="Arial"/>
      <family val="2"/>
    </font>
    <font>
      <b/>
      <sz val="18"/>
      <name val="Frutiger LT Std 55 Roman"/>
      <family val="2"/>
    </font>
    <font>
      <sz val="12"/>
      <name val="Arial"/>
      <family val="2"/>
    </font>
    <font>
      <sz val="22"/>
      <name val="Arial"/>
      <family val="2"/>
    </font>
    <font>
      <sz val="14"/>
      <name val="Frutiger LT Std 55 Roman"/>
    </font>
    <font>
      <sz val="1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5">
    <xf numFmtId="0" fontId="0" fillId="0" borderId="0" xfId="0"/>
    <xf numFmtId="0" fontId="3" fillId="2" borderId="1" xfId="0" applyFont="1" applyFill="1" applyBorder="1" applyProtection="1"/>
    <xf numFmtId="0" fontId="3" fillId="6" borderId="0" xfId="0" applyFont="1" applyFill="1" applyBorder="1" applyProtection="1"/>
    <xf numFmtId="169" fontId="6" fillId="0" borderId="2" xfId="0" applyNumberFormat="1" applyFont="1" applyBorder="1" applyAlignment="1" applyProtection="1">
      <alignment horizontal="left" vertical="center" indent="1"/>
      <protection locked="0"/>
    </xf>
    <xf numFmtId="167" fontId="6" fillId="0" borderId="2" xfId="0" applyNumberFormat="1" applyFont="1" applyBorder="1" applyAlignment="1" applyProtection="1">
      <alignment horizontal="left" vertical="center" indent="1"/>
      <protection locked="0"/>
    </xf>
    <xf numFmtId="0" fontId="4" fillId="2" borderId="0" xfId="0" applyFont="1" applyFill="1" applyBorder="1" applyAlignment="1" applyProtection="1">
      <alignment vertical="center"/>
    </xf>
    <xf numFmtId="169" fontId="4" fillId="7" borderId="3" xfId="0" applyNumberFormat="1" applyFont="1" applyFill="1" applyBorder="1" applyAlignment="1" applyProtection="1">
      <alignment horizontal="left" vertical="center" wrapText="1" indent="1"/>
    </xf>
    <xf numFmtId="168" fontId="4" fillId="7" borderId="3" xfId="0" applyNumberFormat="1" applyFont="1" applyFill="1" applyBorder="1" applyAlignment="1" applyProtection="1">
      <alignment horizontal="left" vertical="center" indent="1"/>
    </xf>
    <xf numFmtId="167" fontId="4" fillId="7" borderId="3" xfId="0" applyNumberFormat="1" applyFont="1" applyFill="1" applyBorder="1" applyAlignment="1" applyProtection="1">
      <alignment horizontal="left" vertical="center" indent="1"/>
    </xf>
    <xf numFmtId="167" fontId="4" fillId="7" borderId="4" xfId="0" applyNumberFormat="1" applyFont="1" applyFill="1" applyBorder="1" applyAlignment="1" applyProtection="1">
      <alignment horizontal="left" vertical="center" indent="1"/>
    </xf>
    <xf numFmtId="169" fontId="4" fillId="7" borderId="5" xfId="0" applyNumberFormat="1" applyFont="1" applyFill="1" applyBorder="1" applyAlignment="1" applyProtection="1">
      <alignment horizontal="left" vertical="center" indent="1"/>
    </xf>
    <xf numFmtId="0" fontId="0" fillId="0" borderId="3" xfId="0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4" fillId="7" borderId="3" xfId="0" applyFont="1" applyFill="1" applyBorder="1" applyProtection="1"/>
    <xf numFmtId="0" fontId="6" fillId="0" borderId="2" xfId="0" applyFont="1" applyBorder="1" applyProtection="1">
      <protection locked="0"/>
    </xf>
    <xf numFmtId="2" fontId="4" fillId="7" borderId="5" xfId="0" applyNumberFormat="1" applyFont="1" applyFill="1" applyBorder="1" applyProtection="1"/>
    <xf numFmtId="0" fontId="0" fillId="2" borderId="0" xfId="0" applyFill="1" applyProtection="1"/>
    <xf numFmtId="0" fontId="13" fillId="2" borderId="0" xfId="0" applyFont="1" applyFill="1" applyProtection="1"/>
    <xf numFmtId="0" fontId="6" fillId="2" borderId="0" xfId="0" applyFont="1" applyFill="1" applyProtection="1"/>
    <xf numFmtId="0" fontId="0" fillId="0" borderId="0" xfId="0" applyProtection="1"/>
    <xf numFmtId="0" fontId="2" fillId="6" borderId="0" xfId="0" applyFont="1" applyFill="1" applyBorder="1" applyAlignment="1" applyProtection="1"/>
    <xf numFmtId="0" fontId="5" fillId="6" borderId="0" xfId="0" applyFont="1" applyFill="1" applyBorder="1" applyAlignment="1" applyProtection="1"/>
    <xf numFmtId="0" fontId="2" fillId="0" borderId="0" xfId="0" applyFont="1" applyAlignment="1" applyProtection="1">
      <alignment vertical="center"/>
    </xf>
    <xf numFmtId="0" fontId="2" fillId="6" borderId="0" xfId="0" applyFont="1" applyFill="1" applyBorder="1" applyAlignment="1" applyProtection="1">
      <alignment vertical="center"/>
    </xf>
    <xf numFmtId="0" fontId="2" fillId="2" borderId="0" xfId="0" applyFont="1" applyFill="1" applyAlignment="1" applyProtection="1">
      <alignment vertical="center"/>
    </xf>
    <xf numFmtId="0" fontId="2" fillId="2" borderId="6" xfId="0" applyFont="1" applyFill="1" applyBorder="1" applyAlignment="1" applyProtection="1">
      <alignment vertical="center"/>
    </xf>
    <xf numFmtId="0" fontId="2" fillId="2" borderId="7" xfId="0" applyFont="1" applyFill="1" applyBorder="1" applyAlignment="1" applyProtection="1">
      <alignment vertical="center"/>
    </xf>
    <xf numFmtId="0" fontId="2" fillId="6" borderId="0" xfId="0" applyFont="1" applyFill="1" applyBorder="1" applyProtection="1"/>
    <xf numFmtId="0" fontId="3" fillId="6" borderId="0" xfId="0" applyFont="1" applyFill="1" applyBorder="1" applyAlignment="1" applyProtection="1">
      <alignment horizontal="center"/>
    </xf>
    <xf numFmtId="0" fontId="0" fillId="6" borderId="0" xfId="0" applyFill="1" applyBorder="1" applyProtection="1"/>
    <xf numFmtId="0" fontId="0" fillId="2" borderId="6" xfId="0" applyFill="1" applyBorder="1" applyAlignment="1" applyProtection="1">
      <alignment horizontal="center"/>
    </xf>
    <xf numFmtId="0" fontId="3" fillId="8" borderId="3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0" fontId="0" fillId="2" borderId="7" xfId="0" applyFill="1" applyBorder="1" applyProtection="1"/>
    <xf numFmtId="0" fontId="6" fillId="8" borderId="9" xfId="0" applyFont="1" applyFill="1" applyBorder="1" applyAlignment="1" applyProtection="1">
      <alignment horizontal="right" vertical="center" indent="1"/>
    </xf>
    <xf numFmtId="0" fontId="4" fillId="2" borderId="0" xfId="0" applyFont="1" applyFill="1" applyBorder="1" applyProtection="1"/>
    <xf numFmtId="0" fontId="8" fillId="2" borderId="0" xfId="0" applyFont="1" applyFill="1" applyBorder="1" applyProtection="1"/>
    <xf numFmtId="0" fontId="8" fillId="2" borderId="7" xfId="0" applyFont="1" applyFill="1" applyBorder="1" applyProtection="1"/>
    <xf numFmtId="0" fontId="7" fillId="6" borderId="0" xfId="0" applyFont="1" applyFill="1" applyBorder="1" applyAlignment="1" applyProtection="1">
      <alignment horizontal="left"/>
    </xf>
    <xf numFmtId="0" fontId="8" fillId="0" borderId="0" xfId="0" applyFont="1" applyProtection="1"/>
    <xf numFmtId="0" fontId="8" fillId="2" borderId="0" xfId="0" applyFont="1" applyFill="1" applyProtection="1"/>
    <xf numFmtId="167" fontId="4" fillId="2" borderId="0" xfId="0" applyNumberFormat="1" applyFont="1" applyFill="1" applyBorder="1" applyProtection="1"/>
    <xf numFmtId="0" fontId="3" fillId="2" borderId="6" xfId="0" applyFont="1" applyFill="1" applyBorder="1" applyAlignment="1" applyProtection="1">
      <alignment horizontal="center"/>
    </xf>
    <xf numFmtId="0" fontId="4" fillId="4" borderId="9" xfId="0" applyFont="1" applyFill="1" applyBorder="1" applyAlignment="1" applyProtection="1">
      <alignment horizontal="right" vertical="center" indent="1"/>
    </xf>
    <xf numFmtId="0" fontId="6" fillId="2" borderId="0" xfId="0" applyFont="1" applyFill="1" applyBorder="1" applyAlignment="1" applyProtection="1">
      <alignment vertical="center"/>
    </xf>
    <xf numFmtId="0" fontId="3" fillId="0" borderId="0" xfId="0" applyFont="1" applyProtection="1"/>
    <xf numFmtId="0" fontId="3" fillId="0" borderId="7" xfId="0" applyFont="1" applyBorder="1" applyProtection="1"/>
    <xf numFmtId="0" fontId="12" fillId="2" borderId="0" xfId="0" applyFont="1" applyFill="1" applyBorder="1" applyAlignment="1" applyProtection="1">
      <alignment horizontal="left"/>
    </xf>
    <xf numFmtId="0" fontId="3" fillId="2" borderId="0" xfId="0" applyFont="1" applyFill="1" applyProtection="1"/>
    <xf numFmtId="0" fontId="3" fillId="2" borderId="7" xfId="0" applyFont="1" applyFill="1" applyBorder="1" applyProtection="1"/>
    <xf numFmtId="0" fontId="6" fillId="6" borderId="0" xfId="0" applyFont="1" applyFill="1" applyBorder="1" applyProtection="1"/>
    <xf numFmtId="0" fontId="12" fillId="2" borderId="0" xfId="0" applyFont="1" applyFill="1" applyBorder="1" applyAlignment="1" applyProtection="1">
      <alignment horizontal="right"/>
    </xf>
    <xf numFmtId="0" fontId="4" fillId="9" borderId="3" xfId="0" applyFont="1" applyFill="1" applyBorder="1" applyAlignment="1" applyProtection="1">
      <alignment horizontal="right" vertical="center" indent="1"/>
    </xf>
    <xf numFmtId="0" fontId="0" fillId="2" borderId="10" xfId="0" applyFill="1" applyBorder="1" applyProtection="1"/>
    <xf numFmtId="0" fontId="0" fillId="2" borderId="1" xfId="0" applyFill="1" applyBorder="1" applyProtection="1"/>
    <xf numFmtId="0" fontId="6" fillId="2" borderId="11" xfId="0" applyFont="1" applyFill="1" applyBorder="1" applyAlignment="1" applyProtection="1">
      <alignment horizontal="right"/>
    </xf>
    <xf numFmtId="0" fontId="6" fillId="6" borderId="0" xfId="0" applyFont="1" applyFill="1" applyBorder="1" applyAlignment="1" applyProtection="1">
      <alignment horizontal="right"/>
    </xf>
    <xf numFmtId="0" fontId="15" fillId="2" borderId="12" xfId="0" applyFont="1" applyFill="1" applyBorder="1" applyAlignment="1" applyProtection="1">
      <alignment vertical="center"/>
    </xf>
    <xf numFmtId="0" fontId="15" fillId="2" borderId="13" xfId="0" applyFont="1" applyFill="1" applyBorder="1" applyAlignment="1" applyProtection="1">
      <alignment vertical="center"/>
    </xf>
    <xf numFmtId="0" fontId="15" fillId="2" borderId="14" xfId="0" applyFont="1" applyFill="1" applyBorder="1" applyAlignment="1" applyProtection="1">
      <alignment vertical="center"/>
    </xf>
    <xf numFmtId="0" fontId="15" fillId="2" borderId="0" xfId="0" applyFont="1" applyFill="1" applyAlignment="1" applyProtection="1">
      <alignment vertical="center"/>
    </xf>
    <xf numFmtId="0" fontId="3" fillId="0" borderId="6" xfId="0" applyFont="1" applyBorder="1" applyProtection="1"/>
    <xf numFmtId="0" fontId="6" fillId="3" borderId="3" xfId="0" applyFont="1" applyFill="1" applyBorder="1" applyAlignment="1" applyProtection="1">
      <alignment vertical="center"/>
    </xf>
    <xf numFmtId="0" fontId="4" fillId="3" borderId="15" xfId="0" applyFont="1" applyFill="1" applyBorder="1" applyAlignment="1" applyProtection="1">
      <alignment horizontal="center" vertical="center"/>
    </xf>
    <xf numFmtId="0" fontId="6" fillId="2" borderId="7" xfId="0" applyFont="1" applyFill="1" applyBorder="1" applyProtection="1"/>
    <xf numFmtId="0" fontId="4" fillId="0" borderId="0" xfId="0" applyFont="1" applyProtection="1"/>
    <xf numFmtId="0" fontId="7" fillId="0" borderId="6" xfId="0" applyFont="1" applyBorder="1" applyProtection="1"/>
    <xf numFmtId="0" fontId="7" fillId="0" borderId="0" xfId="0" applyFont="1" applyProtection="1"/>
    <xf numFmtId="0" fontId="7" fillId="2" borderId="0" xfId="0" applyFont="1" applyFill="1" applyProtection="1"/>
    <xf numFmtId="0" fontId="0" fillId="2" borderId="6" xfId="0" applyFill="1" applyBorder="1" applyProtection="1"/>
    <xf numFmtId="0" fontId="6" fillId="0" borderId="0" xfId="0" applyFont="1" applyBorder="1" applyAlignment="1" applyProtection="1">
      <alignment vertical="center"/>
    </xf>
    <xf numFmtId="0" fontId="6" fillId="2" borderId="16" xfId="0" applyFont="1" applyFill="1" applyBorder="1" applyAlignment="1" applyProtection="1">
      <alignment vertical="center"/>
    </xf>
    <xf numFmtId="0" fontId="3" fillId="2" borderId="6" xfId="0" applyFont="1" applyFill="1" applyBorder="1" applyProtection="1"/>
    <xf numFmtId="0" fontId="4" fillId="4" borderId="3" xfId="0" applyFont="1" applyFill="1" applyBorder="1" applyAlignment="1" applyProtection="1">
      <alignment horizontal="center" vertical="center"/>
    </xf>
    <xf numFmtId="0" fontId="4" fillId="2" borderId="7" xfId="0" applyFont="1" applyFill="1" applyBorder="1" applyProtection="1"/>
    <xf numFmtId="0" fontId="12" fillId="2" borderId="0" xfId="0" applyFont="1" applyFill="1" applyBorder="1" applyProtection="1"/>
    <xf numFmtId="0" fontId="3" fillId="2" borderId="10" xfId="0" applyFont="1" applyFill="1" applyBorder="1" applyProtection="1"/>
    <xf numFmtId="0" fontId="3" fillId="2" borderId="1" xfId="0" applyFont="1" applyFill="1" applyBorder="1" applyAlignment="1" applyProtection="1">
      <alignment horizontal="center"/>
    </xf>
    <xf numFmtId="0" fontId="3" fillId="2" borderId="11" xfId="0" applyFont="1" applyFill="1" applyBorder="1" applyProtection="1"/>
    <xf numFmtId="0" fontId="0" fillId="2" borderId="13" xfId="0" applyFill="1" applyBorder="1" applyProtection="1"/>
    <xf numFmtId="0" fontId="4" fillId="3" borderId="3" xfId="0" applyFont="1" applyFill="1" applyBorder="1" applyProtection="1"/>
    <xf numFmtId="0" fontId="6" fillId="2" borderId="17" xfId="0" applyFont="1" applyFill="1" applyBorder="1" applyProtection="1"/>
    <xf numFmtId="0" fontId="4" fillId="3" borderId="9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vertical="center"/>
    </xf>
    <xf numFmtId="0" fontId="4" fillId="2" borderId="17" xfId="0" applyFont="1" applyFill="1" applyBorder="1" applyAlignment="1" applyProtection="1">
      <alignment vertical="center"/>
    </xf>
    <xf numFmtId="0" fontId="0" fillId="2" borderId="11" xfId="0" applyFill="1" applyBorder="1" applyProtection="1"/>
    <xf numFmtId="0" fontId="3" fillId="2" borderId="13" xfId="0" applyFont="1" applyFill="1" applyBorder="1" applyProtection="1"/>
    <xf numFmtId="0" fontId="4" fillId="2" borderId="7" xfId="0" applyFont="1" applyFill="1" applyBorder="1" applyAlignment="1" applyProtection="1"/>
    <xf numFmtId="0" fontId="4" fillId="3" borderId="9" xfId="0" applyFont="1" applyFill="1" applyBorder="1" applyAlignment="1" applyProtection="1">
      <alignment horizontal="center"/>
    </xf>
    <xf numFmtId="0" fontId="4" fillId="2" borderId="7" xfId="0" applyFont="1" applyFill="1" applyBorder="1" applyAlignment="1" applyProtection="1">
      <alignment horizontal="left"/>
    </xf>
    <xf numFmtId="0" fontId="4" fillId="4" borderId="3" xfId="0" applyFont="1" applyFill="1" applyBorder="1" applyAlignment="1" applyProtection="1">
      <alignment horizontal="center"/>
    </xf>
    <xf numFmtId="0" fontId="2" fillId="2" borderId="18" xfId="0" applyFont="1" applyFill="1" applyBorder="1" applyAlignment="1" applyProtection="1">
      <alignment vertical="center"/>
    </xf>
    <xf numFmtId="0" fontId="6" fillId="3" borderId="16" xfId="0" applyFont="1" applyFill="1" applyBorder="1" applyAlignment="1" applyProtection="1"/>
    <xf numFmtId="0" fontId="4" fillId="2" borderId="0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left" vertical="center"/>
    </xf>
    <xf numFmtId="0" fontId="7" fillId="2" borderId="7" xfId="0" applyFont="1" applyFill="1" applyBorder="1" applyAlignment="1" applyProtection="1">
      <alignment horizontal="left"/>
    </xf>
    <xf numFmtId="0" fontId="8" fillId="2" borderId="7" xfId="0" applyFont="1" applyFill="1" applyBorder="1" applyAlignment="1" applyProtection="1"/>
    <xf numFmtId="0" fontId="6" fillId="2" borderId="0" xfId="0" applyFont="1" applyFill="1" applyBorder="1" applyAlignment="1" applyProtection="1"/>
    <xf numFmtId="0" fontId="0" fillId="2" borderId="0" xfId="0" applyFill="1" applyBorder="1" applyAlignment="1" applyProtection="1">
      <alignment vertical="center"/>
    </xf>
    <xf numFmtId="0" fontId="0" fillId="2" borderId="7" xfId="0" applyFill="1" applyBorder="1" applyAlignment="1" applyProtection="1"/>
    <xf numFmtId="0" fontId="4" fillId="0" borderId="0" xfId="0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left" vertical="center"/>
    </xf>
    <xf numFmtId="0" fontId="3" fillId="2" borderId="7" xfId="0" applyFont="1" applyFill="1" applyBorder="1" applyAlignment="1" applyProtection="1"/>
    <xf numFmtId="0" fontId="3" fillId="2" borderId="18" xfId="0" applyFont="1" applyFill="1" applyBorder="1" applyProtection="1"/>
    <xf numFmtId="0" fontId="4" fillId="3" borderId="3" xfId="0" applyFont="1" applyFill="1" applyBorder="1" applyAlignment="1" applyProtection="1">
      <alignment vertical="center"/>
    </xf>
    <xf numFmtId="0" fontId="7" fillId="2" borderId="0" xfId="0" applyFont="1" applyFill="1" applyBorder="1" applyProtection="1"/>
    <xf numFmtId="0" fontId="7" fillId="2" borderId="7" xfId="0" applyFont="1" applyFill="1" applyBorder="1" applyProtection="1"/>
    <xf numFmtId="0" fontId="0" fillId="0" borderId="1" xfId="0" applyBorder="1" applyProtection="1"/>
    <xf numFmtId="0" fontId="0" fillId="0" borderId="0" xfId="0" applyFill="1" applyProtection="1"/>
    <xf numFmtId="0" fontId="2" fillId="0" borderId="0" xfId="0" applyFont="1" applyFill="1" applyAlignment="1" applyProtection="1">
      <alignment vertical="center"/>
    </xf>
    <xf numFmtId="0" fontId="6" fillId="3" borderId="19" xfId="0" applyFont="1" applyFill="1" applyBorder="1" applyProtection="1"/>
    <xf numFmtId="0" fontId="4" fillId="3" borderId="15" xfId="0" applyFont="1" applyFill="1" applyBorder="1" applyAlignment="1" applyProtection="1">
      <alignment horizontal="center"/>
    </xf>
    <xf numFmtId="0" fontId="6" fillId="3" borderId="3" xfId="0" applyFont="1" applyFill="1" applyBorder="1" applyProtection="1"/>
    <xf numFmtId="0" fontId="4" fillId="8" borderId="8" xfId="0" applyFont="1" applyFill="1" applyBorder="1" applyAlignment="1" applyProtection="1">
      <alignment horizontal="center"/>
    </xf>
    <xf numFmtId="0" fontId="4" fillId="3" borderId="20" xfId="0" applyFont="1" applyFill="1" applyBorder="1" applyAlignment="1" applyProtection="1">
      <alignment horizontal="center" vertical="center"/>
    </xf>
    <xf numFmtId="0" fontId="8" fillId="0" borderId="0" xfId="0" applyFont="1" applyFill="1" applyProtection="1"/>
    <xf numFmtId="0" fontId="4" fillId="4" borderId="19" xfId="0" applyFont="1" applyFill="1" applyBorder="1" applyAlignment="1" applyProtection="1">
      <alignment horizontal="center" vertical="center"/>
    </xf>
    <xf numFmtId="0" fontId="4" fillId="10" borderId="3" xfId="0" applyFont="1" applyFill="1" applyBorder="1" applyAlignment="1" applyProtection="1">
      <alignment horizontal="center" vertical="center"/>
    </xf>
    <xf numFmtId="0" fontId="6" fillId="7" borderId="5" xfId="0" applyFont="1" applyFill="1" applyBorder="1" applyProtection="1"/>
    <xf numFmtId="0" fontId="0" fillId="0" borderId="13" xfId="0" applyFill="1" applyBorder="1" applyProtection="1"/>
    <xf numFmtId="0" fontId="0" fillId="0" borderId="1" xfId="0" applyFill="1" applyBorder="1" applyProtection="1"/>
    <xf numFmtId="0" fontId="6" fillId="3" borderId="20" xfId="0" applyFont="1" applyFill="1" applyBorder="1" applyAlignment="1" applyProtection="1"/>
    <xf numFmtId="0" fontId="0" fillId="0" borderId="7" xfId="0" applyFill="1" applyBorder="1" applyProtection="1"/>
    <xf numFmtId="0" fontId="0" fillId="6" borderId="6" xfId="0" applyFill="1" applyBorder="1" applyProtection="1"/>
    <xf numFmtId="0" fontId="0" fillId="6" borderId="7" xfId="0" applyFill="1" applyBorder="1" applyProtection="1"/>
    <xf numFmtId="0" fontId="10" fillId="0" borderId="7" xfId="0" applyFont="1" applyFill="1" applyBorder="1" applyProtection="1"/>
    <xf numFmtId="0" fontId="0" fillId="6" borderId="21" xfId="0" applyFill="1" applyBorder="1" applyProtection="1"/>
    <xf numFmtId="0" fontId="0" fillId="6" borderId="22" xfId="0" applyFill="1" applyBorder="1" applyProtection="1"/>
    <xf numFmtId="0" fontId="8" fillId="0" borderId="7" xfId="0" applyFont="1" applyFill="1" applyBorder="1" applyProtection="1"/>
    <xf numFmtId="0" fontId="6" fillId="2" borderId="6" xfId="0" applyFont="1" applyFill="1" applyBorder="1" applyProtection="1"/>
    <xf numFmtId="0" fontId="4" fillId="2" borderId="6" xfId="0" applyFont="1" applyFill="1" applyBorder="1" applyProtection="1"/>
    <xf numFmtId="0" fontId="3" fillId="0" borderId="0" xfId="0" applyFont="1" applyFill="1" applyProtection="1"/>
    <xf numFmtId="0" fontId="7" fillId="0" borderId="14" xfId="0" applyFont="1" applyBorder="1" applyAlignment="1" applyProtection="1"/>
    <xf numFmtId="0" fontId="7" fillId="0" borderId="12" xfId="0" applyFont="1" applyBorder="1" applyAlignment="1" applyProtection="1">
      <protection locked="0"/>
    </xf>
    <xf numFmtId="0" fontId="0" fillId="0" borderId="6" xfId="0" applyBorder="1" applyProtection="1"/>
    <xf numFmtId="0" fontId="6" fillId="2" borderId="6" xfId="0" applyFont="1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8" borderId="20" xfId="0" applyFill="1" applyBorder="1" applyProtection="1"/>
    <xf numFmtId="0" fontId="0" fillId="8" borderId="16" xfId="0" applyFill="1" applyBorder="1" applyProtection="1"/>
    <xf numFmtId="0" fontId="0" fillId="8" borderId="21" xfId="0" applyFill="1" applyBorder="1" applyProtection="1"/>
    <xf numFmtId="0" fontId="4" fillId="8" borderId="22" xfId="0" applyFont="1" applyFill="1" applyBorder="1" applyProtection="1"/>
    <xf numFmtId="0" fontId="4" fillId="6" borderId="0" xfId="0" applyFont="1" applyFill="1" applyBorder="1" applyAlignment="1" applyProtection="1"/>
    <xf numFmtId="0" fontId="0" fillId="8" borderId="3" xfId="0" applyFill="1" applyBorder="1" applyAlignment="1" applyProtection="1"/>
    <xf numFmtId="0" fontId="4" fillId="6" borderId="7" xfId="0" applyFont="1" applyFill="1" applyBorder="1" applyAlignment="1" applyProtection="1"/>
    <xf numFmtId="0" fontId="4" fillId="8" borderId="16" xfId="0" applyFont="1" applyFill="1" applyBorder="1" applyProtection="1"/>
    <xf numFmtId="0" fontId="0" fillId="6" borderId="0" xfId="0" applyFill="1" applyBorder="1" applyAlignment="1" applyProtection="1"/>
    <xf numFmtId="0" fontId="0" fillId="6" borderId="7" xfId="0" applyFill="1" applyBorder="1" applyAlignment="1" applyProtection="1"/>
    <xf numFmtId="0" fontId="4" fillId="10" borderId="3" xfId="0" applyFont="1" applyFill="1" applyBorder="1" applyAlignment="1" applyProtection="1">
      <alignment horizontal="center"/>
    </xf>
    <xf numFmtId="164" fontId="0" fillId="7" borderId="3" xfId="0" applyNumberFormat="1" applyFill="1" applyBorder="1" applyAlignment="1" applyProtection="1"/>
    <xf numFmtId="0" fontId="6" fillId="6" borderId="0" xfId="0" applyFont="1" applyFill="1" applyBorder="1" applyAlignment="1" applyProtection="1"/>
    <xf numFmtId="0" fontId="0" fillId="6" borderId="10" xfId="0" applyFill="1" applyBorder="1" applyProtection="1"/>
    <xf numFmtId="0" fontId="0" fillId="6" borderId="1" xfId="0" applyFill="1" applyBorder="1" applyProtection="1"/>
    <xf numFmtId="0" fontId="0" fillId="6" borderId="1" xfId="0" applyFill="1" applyBorder="1" applyAlignment="1" applyProtection="1"/>
    <xf numFmtId="0" fontId="0" fillId="6" borderId="11" xfId="0" applyFill="1" applyBorder="1" applyAlignment="1" applyProtection="1"/>
    <xf numFmtId="0" fontId="0" fillId="0" borderId="23" xfId="0" applyBorder="1" applyProtection="1"/>
    <xf numFmtId="179" fontId="6" fillId="6" borderId="2" xfId="0" applyNumberFormat="1" applyFont="1" applyFill="1" applyBorder="1" applyAlignment="1" applyProtection="1">
      <alignment horizontal="left" vertical="center" indent="1"/>
      <protection locked="0"/>
    </xf>
    <xf numFmtId="179" fontId="6" fillId="0" borderId="2" xfId="0" applyNumberFormat="1" applyFont="1" applyBorder="1" applyAlignment="1" applyProtection="1">
      <alignment horizontal="left" vertical="center" indent="1"/>
      <protection locked="0"/>
    </xf>
    <xf numFmtId="0" fontId="3" fillId="5" borderId="6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0" fontId="3" fillId="5" borderId="7" xfId="0" applyFont="1" applyFill="1" applyBorder="1" applyAlignment="1" applyProtection="1">
      <alignment horizontal="center" vertical="center"/>
    </xf>
    <xf numFmtId="0" fontId="3" fillId="5" borderId="24" xfId="0" applyFont="1" applyFill="1" applyBorder="1" applyAlignment="1" applyProtection="1">
      <alignment horizontal="center" vertical="center"/>
    </xf>
    <xf numFmtId="0" fontId="3" fillId="5" borderId="23" xfId="0" applyFont="1" applyFill="1" applyBorder="1" applyAlignment="1" applyProtection="1">
      <alignment horizontal="center" vertical="center"/>
    </xf>
    <xf numFmtId="0" fontId="3" fillId="5" borderId="25" xfId="0" applyFont="1" applyFill="1" applyBorder="1" applyAlignment="1" applyProtection="1">
      <alignment horizontal="center" vertical="center"/>
    </xf>
    <xf numFmtId="0" fontId="14" fillId="0" borderId="12" xfId="0" applyFont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horizontal="center" vertical="center"/>
    </xf>
    <xf numFmtId="0" fontId="14" fillId="0" borderId="14" xfId="0" applyFont="1" applyBorder="1" applyAlignment="1" applyProtection="1">
      <alignment horizontal="center" vertical="center"/>
    </xf>
    <xf numFmtId="0" fontId="4" fillId="7" borderId="31" xfId="0" applyFont="1" applyFill="1" applyBorder="1" applyAlignment="1" applyProtection="1">
      <alignment horizontal="right" vertical="center"/>
    </xf>
    <xf numFmtId="0" fontId="4" fillId="7" borderId="5" xfId="0" applyFont="1" applyFill="1" applyBorder="1" applyAlignment="1" applyProtection="1">
      <alignment horizontal="right" vertical="center"/>
    </xf>
    <xf numFmtId="169" fontId="6" fillId="2" borderId="29" xfId="0" applyNumberFormat="1" applyFont="1" applyFill="1" applyBorder="1" applyAlignment="1" applyProtection="1">
      <alignment horizontal="center"/>
      <protection locked="0"/>
    </xf>
    <xf numFmtId="169" fontId="6" fillId="2" borderId="30" xfId="0" applyNumberFormat="1" applyFont="1" applyFill="1" applyBorder="1" applyAlignment="1" applyProtection="1">
      <alignment horizontal="center"/>
      <protection locked="0"/>
    </xf>
    <xf numFmtId="167" fontId="6" fillId="2" borderId="29" xfId="0" applyNumberFormat="1" applyFont="1" applyFill="1" applyBorder="1" applyAlignment="1" applyProtection="1">
      <alignment horizontal="right"/>
      <protection locked="0"/>
    </xf>
    <xf numFmtId="167" fontId="6" fillId="2" borderId="30" xfId="0" applyNumberFormat="1" applyFont="1" applyFill="1" applyBorder="1" applyAlignment="1" applyProtection="1">
      <alignment horizontal="right"/>
      <protection locked="0"/>
    </xf>
    <xf numFmtId="0" fontId="4" fillId="3" borderId="28" xfId="0" applyFont="1" applyFill="1" applyBorder="1" applyAlignment="1" applyProtection="1">
      <alignment horizontal="center" vertical="center"/>
    </xf>
    <xf numFmtId="0" fontId="4" fillId="3" borderId="15" xfId="0" applyFont="1" applyFill="1" applyBorder="1" applyAlignment="1" applyProtection="1">
      <alignment horizontal="center" vertical="center"/>
    </xf>
    <xf numFmtId="175" fontId="6" fillId="2" borderId="29" xfId="0" applyNumberFormat="1" applyFont="1" applyFill="1" applyBorder="1" applyAlignment="1" applyProtection="1">
      <alignment horizontal="right"/>
      <protection locked="0"/>
    </xf>
    <xf numFmtId="175" fontId="6" fillId="2" borderId="30" xfId="0" applyNumberFormat="1" applyFont="1" applyFill="1" applyBorder="1" applyAlignment="1" applyProtection="1">
      <alignment horizontal="right"/>
      <protection locked="0"/>
    </xf>
    <xf numFmtId="0" fontId="6" fillId="2" borderId="29" xfId="0" applyFont="1" applyFill="1" applyBorder="1" applyAlignment="1" applyProtection="1">
      <alignment horizontal="center" vertical="center"/>
      <protection locked="0"/>
    </xf>
    <xf numFmtId="0" fontId="6" fillId="2" borderId="30" xfId="0" applyFont="1" applyFill="1" applyBorder="1" applyAlignment="1" applyProtection="1">
      <alignment horizontal="center" vertical="center"/>
      <protection locked="0"/>
    </xf>
    <xf numFmtId="184" fontId="4" fillId="7" borderId="5" xfId="0" applyNumberFormat="1" applyFont="1" applyFill="1" applyBorder="1" applyAlignment="1" applyProtection="1">
      <alignment horizontal="right"/>
    </xf>
    <xf numFmtId="183" fontId="4" fillId="7" borderId="5" xfId="0" applyNumberFormat="1" applyFont="1" applyFill="1" applyBorder="1" applyAlignment="1" applyProtection="1">
      <alignment horizontal="right"/>
    </xf>
    <xf numFmtId="0" fontId="5" fillId="5" borderId="6" xfId="0" applyFont="1" applyFill="1" applyBorder="1" applyAlignment="1" applyProtection="1">
      <alignment horizontal="center"/>
    </xf>
    <xf numFmtId="0" fontId="5" fillId="5" borderId="0" xfId="0" applyFont="1" applyFill="1" applyBorder="1" applyAlignment="1" applyProtection="1">
      <alignment horizontal="center"/>
    </xf>
    <xf numFmtId="0" fontId="5" fillId="5" borderId="7" xfId="0" applyFont="1" applyFill="1" applyBorder="1" applyAlignment="1" applyProtection="1">
      <alignment horizontal="center"/>
    </xf>
    <xf numFmtId="185" fontId="4" fillId="7" borderId="31" xfId="0" applyNumberFormat="1" applyFont="1" applyFill="1" applyBorder="1" applyAlignment="1" applyProtection="1">
      <alignment horizontal="right"/>
    </xf>
    <xf numFmtId="185" fontId="4" fillId="7" borderId="5" xfId="0" applyNumberFormat="1" applyFont="1" applyFill="1" applyBorder="1" applyAlignment="1" applyProtection="1">
      <alignment horizontal="right"/>
    </xf>
    <xf numFmtId="181" fontId="4" fillId="7" borderId="5" xfId="0" applyNumberFormat="1" applyFont="1" applyFill="1" applyBorder="1" applyAlignment="1" applyProtection="1">
      <alignment horizontal="right" vertical="center"/>
    </xf>
    <xf numFmtId="0" fontId="4" fillId="3" borderId="26" xfId="0" applyFont="1" applyFill="1" applyBorder="1" applyAlignment="1" applyProtection="1">
      <alignment horizontal="center" vertical="center"/>
    </xf>
    <xf numFmtId="176" fontId="6" fillId="2" borderId="29" xfId="0" applyNumberFormat="1" applyFont="1" applyFill="1" applyBorder="1" applyAlignment="1" applyProtection="1">
      <alignment horizontal="right" vertical="center"/>
      <protection locked="0"/>
    </xf>
    <xf numFmtId="176" fontId="6" fillId="2" borderId="30" xfId="0" applyNumberFormat="1" applyFont="1" applyFill="1" applyBorder="1" applyAlignment="1" applyProtection="1">
      <alignment horizontal="right" vertical="center"/>
      <protection locked="0"/>
    </xf>
    <xf numFmtId="0" fontId="6" fillId="3" borderId="16" xfId="0" applyFont="1" applyFill="1" applyBorder="1" applyAlignment="1" applyProtection="1"/>
    <xf numFmtId="0" fontId="6" fillId="0" borderId="16" xfId="0" applyFont="1" applyBorder="1" applyAlignment="1" applyProtection="1"/>
    <xf numFmtId="0" fontId="6" fillId="0" borderId="27" xfId="0" applyFont="1" applyBorder="1" applyAlignment="1" applyProtection="1"/>
    <xf numFmtId="0" fontId="4" fillId="3" borderId="16" xfId="0" applyFont="1" applyFill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vertical="center"/>
    </xf>
    <xf numFmtId="0" fontId="5" fillId="5" borderId="6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2" fillId="5" borderId="7" xfId="0" applyFont="1" applyFill="1" applyBorder="1" applyAlignment="1" applyProtection="1">
      <alignment horizontal="center" vertical="center"/>
    </xf>
    <xf numFmtId="0" fontId="4" fillId="8" borderId="8" xfId="0" applyFont="1" applyFill="1" applyBorder="1" applyAlignment="1" applyProtection="1">
      <alignment horizontal="center" vertical="center"/>
    </xf>
    <xf numFmtId="0" fontId="11" fillId="0" borderId="24" xfId="0" applyFont="1" applyBorder="1" applyAlignment="1" applyProtection="1">
      <alignment horizontal="center" vertical="center"/>
    </xf>
    <xf numFmtId="0" fontId="11" fillId="0" borderId="23" xfId="0" applyFont="1" applyBorder="1" applyAlignment="1" applyProtection="1">
      <alignment horizontal="center" vertical="center"/>
    </xf>
    <xf numFmtId="0" fontId="11" fillId="0" borderId="25" xfId="0" applyFont="1" applyBorder="1" applyAlignment="1" applyProtection="1">
      <alignment horizontal="center" vertical="center"/>
    </xf>
    <xf numFmtId="0" fontId="11" fillId="0" borderId="10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/>
    </xf>
    <xf numFmtId="0" fontId="4" fillId="4" borderId="9" xfId="0" applyFont="1" applyFill="1" applyBorder="1" applyAlignment="1" applyProtection="1">
      <alignment horizontal="center" vertical="center"/>
    </xf>
    <xf numFmtId="0" fontId="6" fillId="4" borderId="16" xfId="0" applyFont="1" applyFill="1" applyBorder="1" applyAlignment="1" applyProtection="1">
      <alignment horizontal="center" vertical="center"/>
    </xf>
    <xf numFmtId="0" fontId="6" fillId="4" borderId="27" xfId="0" applyFont="1" applyFill="1" applyBorder="1" applyAlignment="1" applyProtection="1">
      <alignment horizontal="center" vertical="center"/>
    </xf>
    <xf numFmtId="183" fontId="4" fillId="7" borderId="3" xfId="0" applyNumberFormat="1" applyFont="1" applyFill="1" applyBorder="1" applyAlignment="1" applyProtection="1">
      <alignment horizontal="right"/>
    </xf>
    <xf numFmtId="0" fontId="6" fillId="2" borderId="29" xfId="0" applyFont="1" applyFill="1" applyBorder="1" applyAlignment="1" applyProtection="1">
      <alignment horizontal="center"/>
      <protection locked="0"/>
    </xf>
    <xf numFmtId="0" fontId="6" fillId="2" borderId="30" xfId="0" applyFont="1" applyFill="1" applyBorder="1" applyAlignment="1" applyProtection="1">
      <alignment horizontal="center"/>
      <protection locked="0"/>
    </xf>
    <xf numFmtId="0" fontId="2" fillId="5" borderId="6" xfId="0" applyFont="1" applyFill="1" applyBorder="1" applyAlignment="1" applyProtection="1">
      <alignment horizontal="center" vertical="center"/>
    </xf>
    <xf numFmtId="0" fontId="7" fillId="3" borderId="21" xfId="0" applyFont="1" applyFill="1" applyBorder="1" applyAlignment="1" applyProtection="1">
      <alignment horizontal="center"/>
    </xf>
    <xf numFmtId="0" fontId="7" fillId="3" borderId="22" xfId="0" applyFont="1" applyFill="1" applyBorder="1" applyAlignment="1" applyProtection="1">
      <alignment horizontal="center"/>
    </xf>
    <xf numFmtId="0" fontId="4" fillId="3" borderId="2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wrapText="1"/>
    </xf>
    <xf numFmtId="0" fontId="9" fillId="2" borderId="7" xfId="0" applyFont="1" applyFill="1" applyBorder="1" applyAlignment="1" applyProtection="1">
      <alignment horizontal="center" wrapText="1"/>
    </xf>
    <xf numFmtId="0" fontId="4" fillId="10" borderId="9" xfId="0" applyFont="1" applyFill="1" applyBorder="1" applyAlignment="1" applyProtection="1">
      <alignment horizontal="center"/>
    </xf>
    <xf numFmtId="0" fontId="4" fillId="10" borderId="16" xfId="0" applyFont="1" applyFill="1" applyBorder="1" applyAlignment="1" applyProtection="1">
      <alignment horizontal="center"/>
    </xf>
    <xf numFmtId="0" fontId="4" fillId="10" borderId="27" xfId="0" applyFont="1" applyFill="1" applyBorder="1" applyAlignment="1" applyProtection="1">
      <alignment horizontal="center"/>
    </xf>
    <xf numFmtId="0" fontId="4" fillId="7" borderId="3" xfId="0" applyFont="1" applyFill="1" applyBorder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 vertical="center"/>
    </xf>
    <xf numFmtId="0" fontId="2" fillId="5" borderId="23" xfId="0" applyFont="1" applyFill="1" applyBorder="1" applyAlignment="1" applyProtection="1">
      <alignment horizontal="center" vertical="center"/>
    </xf>
    <xf numFmtId="0" fontId="2" fillId="5" borderId="25" xfId="0" applyFont="1" applyFill="1" applyBorder="1" applyAlignment="1" applyProtection="1">
      <alignment horizontal="center" vertical="center"/>
    </xf>
    <xf numFmtId="0" fontId="4" fillId="3" borderId="28" xfId="0" applyFont="1" applyFill="1" applyBorder="1" applyAlignment="1" applyProtection="1">
      <alignment horizontal="center"/>
    </xf>
    <xf numFmtId="0" fontId="4" fillId="3" borderId="15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C726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858604723392603"/>
          <c:y val="3.9404847121382557E-2"/>
          <c:w val="0.75546229135151211"/>
          <c:h val="0.7681201213484678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2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0-64E6-4984-B706-96A26CCF038B}"/>
              </c:ext>
            </c:extLst>
          </c:dPt>
          <c:dPt>
            <c:idx val="1"/>
            <c:invertIfNegative val="0"/>
            <c:bubble3D val="0"/>
            <c:spPr>
              <a:solidFill>
                <a:srgbClr val="C00000"/>
              </a:solidFill>
            </c:spPr>
            <c:extLst>
              <c:ext xmlns:c16="http://schemas.microsoft.com/office/drawing/2014/chart" uri="{C3380CC4-5D6E-409C-BE32-E72D297353CC}">
                <c16:uniqueId val="{00000001-64E6-4984-B706-96A26CCF038B}"/>
              </c:ext>
            </c:extLst>
          </c:dPt>
          <c:cat>
            <c:strRef>
              <c:f>'Sizing Equations'!$B$9:$B$10</c:f>
              <c:strCache>
                <c:ptCount val="2"/>
                <c:pt idx="0">
                  <c:v>Incoming Water Temp.</c:v>
                </c:pt>
                <c:pt idx="1">
                  <c:v>Desired Process Temp.</c:v>
                </c:pt>
              </c:strCache>
            </c:strRef>
          </c:cat>
          <c:val>
            <c:numRef>
              <c:f>'Sizing Equations'!$C$9:$C$10</c:f>
              <c:numCache>
                <c:formatCode>#\ \°\F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2-64E6-4984-B706-96A26CCF03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axId val="240063528"/>
        <c:axId val="1"/>
      </c:barChart>
      <c:catAx>
        <c:axId val="240063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200"/>
        </c:scaling>
        <c:delete val="0"/>
        <c:axPos val="l"/>
        <c:numFmt formatCode="#\ \°\F" sourceLinked="1"/>
        <c:majorTickMark val="in"/>
        <c:minorTickMark val="none"/>
        <c:tickLblPos val="nextTo"/>
        <c:crossAx val="2400635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795466791816587"/>
          <c:y val="4.5222538672027697E-2"/>
          <c:w val="0.42950304765623309"/>
          <c:h val="0.771864793496557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'Sizing Equations'!$B$12</c:f>
              <c:strCache>
                <c:ptCount val="1"/>
                <c:pt idx="0">
                  <c:v>Flow Rate</c:v>
                </c:pt>
              </c:strCache>
            </c:strRef>
          </c:tx>
          <c:spPr>
            <a:solidFill>
              <a:srgbClr val="0070C0"/>
            </a:solidFill>
            <a:ln w="2540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0-879E-4C8B-9FF7-B33EF2BCCD88}"/>
              </c:ext>
            </c:extLst>
          </c:dPt>
          <c:cat>
            <c:strRef>
              <c:f>'Sizing Equations'!$B$12</c:f>
              <c:strCache>
                <c:ptCount val="1"/>
                <c:pt idx="0">
                  <c:v>Flow Rate</c:v>
                </c:pt>
              </c:strCache>
            </c:strRef>
          </c:cat>
          <c:val>
            <c:numRef>
              <c:f>'Sizing Equations'!$C$12</c:f>
              <c:numCache>
                <c:formatCode>#.0\ "GPM"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879E-4C8B-9FF7-B33EF2BCCD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497109640"/>
        <c:axId val="1"/>
      </c:barChart>
      <c:catAx>
        <c:axId val="497109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50"/>
          <c:min val="0"/>
        </c:scaling>
        <c:delete val="0"/>
        <c:axPos val="l"/>
        <c:numFmt formatCode="#.0\ &quot;GPM&quot;" sourceLinked="1"/>
        <c:majorTickMark val="in"/>
        <c:minorTickMark val="none"/>
        <c:tickLblPos val="nextTo"/>
        <c:crossAx val="4971096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0"/>
            </a:pPr>
            <a:r>
              <a:rPr lang="en-US" sz="1600" b="0"/>
              <a:t>Power Required To Reach</a:t>
            </a:r>
            <a:r>
              <a:rPr lang="en-US" sz="1600" b="0" baseline="0"/>
              <a:t> Temp</a:t>
            </a:r>
            <a:endParaRPr lang="en-US" sz="1600" b="0"/>
          </a:p>
        </c:rich>
      </c:tx>
      <c:layout>
        <c:manualLayout>
          <c:xMode val="edge"/>
          <c:yMode val="edge"/>
          <c:x val="0.24727686495835421"/>
          <c:y val="0.7261787963405532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4046383774197958"/>
          <c:y val="4.096874254354569E-2"/>
          <c:w val="0.65509190819914165"/>
          <c:h val="0.637787913705908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'Sizing Equations'!$B$13</c:f>
              <c:strCache>
                <c:ptCount val="1"/>
                <c:pt idx="0">
                  <c:v>Power Required </c:v>
                </c:pt>
              </c:strCache>
            </c:strRef>
          </c:tx>
          <c:spPr>
            <a:pattFill prst="wdUpDiag">
              <a:fgClr>
                <a:schemeClr val="accent6">
                  <a:lumMod val="75000"/>
                </a:schemeClr>
              </a:fgClr>
              <a:bgClr>
                <a:srgbClr val="FFC000"/>
              </a:bgClr>
            </a:pattFill>
            <a:effectLst>
              <a:glow rad="215900">
                <a:schemeClr val="accent6">
                  <a:lumMod val="75000"/>
                  <a:alpha val="16000"/>
                </a:schemeClr>
              </a:glow>
            </a:effectLst>
          </c:spPr>
          <c:invertIfNegative val="0"/>
          <c:cat>
            <c:strRef>
              <c:f>'Sizing Equations'!$B$13</c:f>
              <c:strCache>
                <c:ptCount val="1"/>
                <c:pt idx="0">
                  <c:v>Power Required </c:v>
                </c:pt>
              </c:strCache>
            </c:strRef>
          </c:cat>
          <c:val>
            <c:numRef>
              <c:f>'Sizing Equations'!$C$13</c:f>
              <c:numCache>
                <c:formatCode>#\ "kW"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A6-407A-AAF9-DB7FD2DC7E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axId val="497103408"/>
        <c:axId val="1"/>
      </c:barChart>
      <c:catAx>
        <c:axId val="497103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44"/>
          <c:min val="0"/>
        </c:scaling>
        <c:delete val="0"/>
        <c:axPos val="l"/>
        <c:numFmt formatCode="#\ &quot;kW&quot;" sourceLinked="1"/>
        <c:majorTickMark val="in"/>
        <c:minorTickMark val="none"/>
        <c:tickLblPos val="nextTo"/>
        <c:crossAx val="4971034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4</xdr:row>
      <xdr:rowOff>0</xdr:rowOff>
    </xdr:from>
    <xdr:to>
      <xdr:col>9</xdr:col>
      <xdr:colOff>152400</xdr:colOff>
      <xdr:row>16</xdr:row>
      <xdr:rowOff>0</xdr:rowOff>
    </xdr:to>
    <xdr:graphicFrame macro="">
      <xdr:nvGraphicFramePr>
        <xdr:cNvPr id="126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152400</xdr:colOff>
      <xdr:row>4</xdr:row>
      <xdr:rowOff>0</xdr:rowOff>
    </xdr:from>
    <xdr:to>
      <xdr:col>10</xdr:col>
      <xdr:colOff>57150</xdr:colOff>
      <xdr:row>16</xdr:row>
      <xdr:rowOff>0</xdr:rowOff>
    </xdr:to>
    <xdr:graphicFrame macro="">
      <xdr:nvGraphicFramePr>
        <xdr:cNvPr id="1261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57150</xdr:colOff>
      <xdr:row>4</xdr:row>
      <xdr:rowOff>0</xdr:rowOff>
    </xdr:from>
    <xdr:to>
      <xdr:col>13</xdr:col>
      <xdr:colOff>323850</xdr:colOff>
      <xdr:row>16</xdr:row>
      <xdr:rowOff>0</xdr:rowOff>
    </xdr:to>
    <xdr:graphicFrame macro="">
      <xdr:nvGraphicFramePr>
        <xdr:cNvPr id="1262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10</xdr:col>
      <xdr:colOff>565835</xdr:colOff>
      <xdr:row>1</xdr:row>
      <xdr:rowOff>10583</xdr:rowOff>
    </xdr:from>
    <xdr:to>
      <xdr:col>11</xdr:col>
      <xdr:colOff>284108</xdr:colOff>
      <xdr:row>2</xdr:row>
      <xdr:rowOff>285749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4418" y="169333"/>
          <a:ext cx="543773" cy="5503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15</xdr:row>
      <xdr:rowOff>95250</xdr:rowOff>
    </xdr:from>
    <xdr:to>
      <xdr:col>7</xdr:col>
      <xdr:colOff>609600</xdr:colOff>
      <xdr:row>15</xdr:row>
      <xdr:rowOff>95250</xdr:rowOff>
    </xdr:to>
    <xdr:sp macro="" textlink="">
      <xdr:nvSpPr>
        <xdr:cNvPr id="4127" name="Line 84"/>
        <xdr:cNvSpPr>
          <a:spLocks noChangeShapeType="1"/>
        </xdr:cNvSpPr>
      </xdr:nvSpPr>
      <xdr:spPr bwMode="auto">
        <a:xfrm>
          <a:off x="5753100" y="2905125"/>
          <a:ext cx="590550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2"/>
  <sheetViews>
    <sheetView showGridLines="0" tabSelected="1" zoomScale="90" zoomScaleNormal="90" workbookViewId="0">
      <selection activeCell="C9" sqref="C9"/>
    </sheetView>
  </sheetViews>
  <sheetFormatPr defaultColWidth="8.7109375" defaultRowHeight="12.75"/>
  <cols>
    <col min="1" max="1" width="9.140625" style="16" customWidth="1"/>
    <col min="2" max="2" width="26.28515625" style="19" customWidth="1"/>
    <col min="3" max="3" width="15" style="19" customWidth="1"/>
    <col min="4" max="4" width="18.5703125" style="19" customWidth="1"/>
    <col min="5" max="5" width="6.5703125" style="19" customWidth="1"/>
    <col min="6" max="6" width="11.85546875" style="19" customWidth="1"/>
    <col min="7" max="7" width="1.85546875" style="19" customWidth="1"/>
    <col min="8" max="8" width="4.7109375" style="19" customWidth="1"/>
    <col min="9" max="9" width="22.140625" style="16" customWidth="1"/>
    <col min="10" max="10" width="24.5703125" style="19" customWidth="1"/>
    <col min="11" max="11" width="12.42578125" style="19" customWidth="1"/>
    <col min="12" max="12" width="6.42578125" style="19" customWidth="1"/>
    <col min="13" max="13" width="1.85546875" style="19" customWidth="1"/>
    <col min="14" max="14" width="5.140625" style="19" customWidth="1"/>
    <col min="15" max="15" width="12" style="19" customWidth="1"/>
    <col min="16" max="17" width="8.7109375" style="19"/>
    <col min="18" max="18" width="2.140625" style="19" customWidth="1"/>
    <col min="19" max="21" width="9.140625" style="16" customWidth="1"/>
    <col min="22" max="16384" width="8.7109375" style="19"/>
  </cols>
  <sheetData>
    <row r="1" spans="1:21" s="16" customFormat="1"/>
    <row r="2" spans="1:21" s="16" customFormat="1" ht="21.75" customHeight="1">
      <c r="B2" s="17" t="s">
        <v>58</v>
      </c>
    </row>
    <row r="3" spans="1:21" s="16" customFormat="1" ht="23.25" customHeight="1">
      <c r="B3" s="17" t="s">
        <v>69</v>
      </c>
    </row>
    <row r="4" spans="1:21" s="16" customFormat="1" ht="13.5" thickBot="1">
      <c r="I4" s="18"/>
    </row>
    <row r="5" spans="1:21" ht="22.5" customHeight="1" thickBot="1">
      <c r="A5" s="163" t="s">
        <v>51</v>
      </c>
      <c r="B5" s="164"/>
      <c r="C5" s="164"/>
      <c r="D5" s="164"/>
      <c r="E5" s="164"/>
      <c r="F5" s="164"/>
      <c r="G5" s="165"/>
      <c r="H5" s="16"/>
      <c r="I5" s="19"/>
    </row>
    <row r="6" spans="1:21" s="22" customFormat="1" ht="21.75" customHeight="1">
      <c r="A6" s="160" t="s">
        <v>45</v>
      </c>
      <c r="B6" s="161"/>
      <c r="C6" s="161"/>
      <c r="D6" s="161"/>
      <c r="E6" s="161"/>
      <c r="F6" s="161"/>
      <c r="G6" s="162"/>
      <c r="H6" s="20"/>
      <c r="I6" s="21"/>
      <c r="J6" s="21"/>
      <c r="K6" s="21"/>
      <c r="L6" s="21"/>
      <c r="M6" s="21"/>
      <c r="N6" s="21"/>
      <c r="P6" s="21"/>
      <c r="Q6" s="21"/>
      <c r="R6" s="23"/>
      <c r="S6" s="23"/>
      <c r="T6" s="24"/>
      <c r="U6" s="24"/>
    </row>
    <row r="7" spans="1:21" s="22" customFormat="1" ht="18">
      <c r="A7" s="25"/>
      <c r="B7" s="23"/>
      <c r="C7" s="23"/>
      <c r="D7" s="23"/>
      <c r="E7" s="23"/>
      <c r="F7" s="23"/>
      <c r="G7" s="26"/>
      <c r="H7" s="27"/>
      <c r="I7" s="28"/>
      <c r="J7" s="2"/>
      <c r="K7" s="2"/>
      <c r="L7" s="2"/>
      <c r="M7" s="2"/>
      <c r="N7" s="29"/>
      <c r="P7" s="2"/>
      <c r="Q7" s="2"/>
      <c r="R7" s="23"/>
      <c r="S7" s="23"/>
      <c r="T7" s="24"/>
      <c r="U7" s="24"/>
    </row>
    <row r="8" spans="1:21" ht="16.5" thickBot="1">
      <c r="A8" s="30"/>
      <c r="B8" s="31"/>
      <c r="C8" s="32" t="s">
        <v>18</v>
      </c>
      <c r="D8" s="29"/>
      <c r="E8" s="29"/>
      <c r="F8" s="29"/>
      <c r="G8" s="33"/>
      <c r="H8" s="2"/>
      <c r="I8" s="19"/>
    </row>
    <row r="9" spans="1:21" s="39" customFormat="1" ht="16.5" customHeight="1" thickBot="1">
      <c r="A9" s="30"/>
      <c r="B9" s="34" t="s">
        <v>49</v>
      </c>
      <c r="C9" s="4"/>
      <c r="D9" s="35"/>
      <c r="E9" s="36"/>
      <c r="F9" s="36"/>
      <c r="G9" s="37"/>
      <c r="H9" s="38"/>
      <c r="T9" s="40"/>
      <c r="U9" s="40"/>
    </row>
    <row r="10" spans="1:21" s="39" customFormat="1" ht="16.5" customHeight="1" thickBot="1">
      <c r="A10" s="30"/>
      <c r="B10" s="34" t="s">
        <v>50</v>
      </c>
      <c r="C10" s="4"/>
      <c r="D10" s="41"/>
      <c r="E10" s="36"/>
      <c r="F10" s="36"/>
      <c r="G10" s="37"/>
      <c r="H10" s="38"/>
      <c r="T10" s="40"/>
      <c r="U10" s="40"/>
    </row>
    <row r="11" spans="1:21" s="45" customFormat="1" ht="16.5" thickBot="1">
      <c r="A11" s="42"/>
      <c r="B11" s="43" t="s">
        <v>72</v>
      </c>
      <c r="C11" s="9">
        <f>C10-C9</f>
        <v>0</v>
      </c>
      <c r="D11" s="44" t="s">
        <v>54</v>
      </c>
      <c r="F11" s="2"/>
      <c r="G11" s="46"/>
      <c r="H11" s="47"/>
      <c r="T11" s="48"/>
      <c r="U11" s="48"/>
    </row>
    <row r="12" spans="1:21" s="45" customFormat="1" ht="16.5" thickBot="1">
      <c r="A12" s="42"/>
      <c r="B12" s="34" t="s">
        <v>46</v>
      </c>
      <c r="C12" s="155"/>
      <c r="D12" s="5"/>
      <c r="E12" s="2"/>
      <c r="F12" s="2"/>
      <c r="G12" s="49"/>
      <c r="H12" s="50"/>
      <c r="T12" s="48"/>
      <c r="U12" s="48"/>
    </row>
    <row r="13" spans="1:21" s="45" customFormat="1" ht="15.75">
      <c r="A13" s="42"/>
      <c r="B13" s="43" t="s">
        <v>48</v>
      </c>
      <c r="C13" s="10" t="str">
        <f>IF(C11=0,"",(IF(C12=0,"",C12*C11*0.1465)))</f>
        <v/>
      </c>
      <c r="D13" s="44" t="s">
        <v>57</v>
      </c>
      <c r="F13" s="2"/>
      <c r="G13" s="46"/>
      <c r="H13" s="51"/>
      <c r="T13" s="48"/>
      <c r="U13" s="48"/>
    </row>
    <row r="14" spans="1:21" s="45" customFormat="1" ht="9.75" customHeight="1">
      <c r="A14" s="42"/>
      <c r="B14" s="44"/>
      <c r="C14" s="5"/>
      <c r="D14" s="2"/>
      <c r="E14" s="2"/>
      <c r="F14" s="2"/>
      <c r="G14" s="49"/>
      <c r="H14" s="50"/>
      <c r="I14" s="2"/>
      <c r="J14" s="2"/>
      <c r="K14" s="2"/>
      <c r="T14" s="48"/>
      <c r="U14" s="48"/>
    </row>
    <row r="15" spans="1:21" s="45" customFormat="1" ht="36.75" customHeight="1">
      <c r="A15" s="42"/>
      <c r="B15" s="52" t="s">
        <v>47</v>
      </c>
      <c r="C15" s="6" t="str">
        <f>IF(C13="","",IF(C13&gt;144,"More Than One Unit Required",MIN(IF({5;6;10;12;15;18;25;36;50;54;63;72;108;126;144}&gt;=C13,{5;6;10;12;15;18;25;36;50;54;63;72;108;126;144},""))))</f>
        <v/>
      </c>
      <c r="E15" s="2"/>
      <c r="F15" s="2"/>
      <c r="G15" s="49"/>
      <c r="H15" s="50"/>
      <c r="T15" s="48"/>
      <c r="U15" s="48"/>
    </row>
    <row r="16" spans="1:21" ht="27.75" customHeight="1" thickBot="1">
      <c r="A16" s="53"/>
      <c r="B16" s="54"/>
      <c r="C16" s="54"/>
      <c r="D16" s="54"/>
      <c r="E16" s="54"/>
      <c r="F16" s="54"/>
      <c r="G16" s="55"/>
      <c r="H16" s="29"/>
      <c r="I16" s="29"/>
      <c r="J16" s="29"/>
      <c r="K16" s="29"/>
      <c r="L16" s="29"/>
      <c r="M16" s="29"/>
      <c r="N16" s="29"/>
      <c r="P16" s="29"/>
      <c r="Q16" s="56"/>
      <c r="R16" s="29"/>
      <c r="S16" s="29"/>
    </row>
    <row r="17" spans="1:36" ht="13.5" thickBot="1">
      <c r="A17" s="29"/>
      <c r="B17" s="29"/>
      <c r="C17" s="29"/>
      <c r="D17" s="29"/>
      <c r="E17" s="29"/>
      <c r="F17" s="29"/>
      <c r="G17" s="56"/>
      <c r="H17" s="29"/>
      <c r="I17" s="29"/>
      <c r="J17" s="29"/>
      <c r="K17" s="29"/>
      <c r="L17" s="29"/>
      <c r="M17" s="29"/>
      <c r="N17" s="29"/>
      <c r="P17" s="29"/>
      <c r="Q17" s="56"/>
      <c r="R17" s="29"/>
      <c r="S17" s="29"/>
    </row>
    <row r="18" spans="1:36" s="60" customFormat="1" ht="21.75" customHeight="1" thickBot="1">
      <c r="A18" s="57"/>
      <c r="B18" s="58"/>
      <c r="C18" s="58"/>
      <c r="D18" s="58" t="s">
        <v>52</v>
      </c>
      <c r="E18" s="58"/>
      <c r="F18" s="58"/>
      <c r="G18" s="58"/>
      <c r="H18" s="58"/>
      <c r="I18" s="58"/>
      <c r="J18" s="58"/>
      <c r="K18" s="58"/>
      <c r="L18" s="58"/>
      <c r="M18" s="58"/>
      <c r="N18" s="59"/>
    </row>
    <row r="19" spans="1:36" s="45" customFormat="1" ht="18.75" customHeight="1">
      <c r="A19" s="157" t="s">
        <v>70</v>
      </c>
      <c r="B19" s="158"/>
      <c r="C19" s="158"/>
      <c r="D19" s="158"/>
      <c r="E19" s="158"/>
      <c r="F19" s="158"/>
      <c r="G19" s="159"/>
      <c r="H19" s="157" t="s">
        <v>71</v>
      </c>
      <c r="I19" s="158"/>
      <c r="J19" s="158"/>
      <c r="K19" s="158"/>
      <c r="L19" s="158"/>
      <c r="M19" s="158"/>
      <c r="N19" s="159"/>
      <c r="S19" s="48"/>
      <c r="T19" s="48"/>
      <c r="U19" s="48"/>
    </row>
    <row r="20" spans="1:36" s="45" customFormat="1" ht="18">
      <c r="A20" s="25"/>
      <c r="B20" s="23"/>
      <c r="C20" s="23"/>
      <c r="D20" s="23"/>
      <c r="E20" s="23"/>
      <c r="F20" s="23"/>
      <c r="G20" s="26"/>
      <c r="H20" s="25"/>
      <c r="I20" s="23"/>
      <c r="J20" s="23"/>
      <c r="K20" s="23"/>
      <c r="L20" s="23"/>
      <c r="M20" s="23"/>
      <c r="N20" s="26"/>
      <c r="S20" s="48"/>
      <c r="T20" s="48"/>
      <c r="U20" s="48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</row>
    <row r="21" spans="1:36" s="45" customFormat="1" ht="16.5" thickBot="1">
      <c r="A21" s="61"/>
      <c r="B21" s="62"/>
      <c r="C21" s="63" t="s">
        <v>18</v>
      </c>
      <c r="D21" s="44"/>
      <c r="E21" s="50"/>
      <c r="F21" s="50"/>
      <c r="G21" s="64"/>
      <c r="H21" s="65"/>
      <c r="I21" s="62"/>
      <c r="J21" s="32" t="s">
        <v>18</v>
      </c>
      <c r="K21" s="44"/>
      <c r="L21" s="29"/>
      <c r="M21" s="29"/>
      <c r="N21" s="33"/>
      <c r="S21" s="48"/>
      <c r="T21" s="48"/>
      <c r="U21" s="48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</row>
    <row r="22" spans="1:36" s="67" customFormat="1" ht="16.5" customHeight="1" thickBot="1">
      <c r="A22" s="66"/>
      <c r="B22" s="34" t="s">
        <v>25</v>
      </c>
      <c r="C22" s="3"/>
      <c r="D22" s="5"/>
      <c r="E22" s="50"/>
      <c r="F22" s="50"/>
      <c r="G22" s="64"/>
      <c r="H22" s="65"/>
      <c r="I22" s="34" t="s">
        <v>4</v>
      </c>
      <c r="J22" s="3"/>
      <c r="K22" s="5"/>
      <c r="L22" s="36"/>
      <c r="M22" s="36"/>
      <c r="N22" s="37"/>
      <c r="S22" s="68"/>
      <c r="T22" s="68"/>
      <c r="U22" s="68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</row>
    <row r="23" spans="1:36" s="67" customFormat="1" ht="16.5" customHeight="1" thickBot="1">
      <c r="A23" s="66"/>
      <c r="B23" s="34" t="s">
        <v>15</v>
      </c>
      <c r="C23" s="156"/>
      <c r="D23" s="5"/>
      <c r="E23" s="50"/>
      <c r="F23" s="50"/>
      <c r="G23" s="64"/>
      <c r="H23" s="65"/>
      <c r="I23" s="34" t="s">
        <v>16</v>
      </c>
      <c r="J23" s="4"/>
      <c r="K23" s="5"/>
      <c r="L23" s="36"/>
      <c r="M23" s="36"/>
      <c r="N23" s="37"/>
      <c r="S23" s="68"/>
      <c r="T23" s="68"/>
      <c r="U23" s="68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</row>
    <row r="24" spans="1:36" s="45" customFormat="1" ht="18">
      <c r="A24" s="69"/>
      <c r="B24" s="70"/>
      <c r="C24" s="44"/>
      <c r="D24" s="44"/>
      <c r="E24" s="50"/>
      <c r="F24" s="50"/>
      <c r="G24" s="64"/>
      <c r="H24" s="65"/>
      <c r="I24" s="71"/>
      <c r="J24" s="44"/>
      <c r="K24" s="44"/>
      <c r="L24" s="29"/>
      <c r="M24" s="29"/>
      <c r="N24" s="33"/>
      <c r="S24" s="48"/>
      <c r="T24" s="48"/>
      <c r="U24" s="48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</row>
    <row r="25" spans="1:36" s="45" customFormat="1" ht="15.75">
      <c r="A25" s="72"/>
      <c r="B25" s="73" t="s">
        <v>22</v>
      </c>
      <c r="C25" s="8" t="str">
        <f>IF(C23=0,"",(C22*6.824)/C23)</f>
        <v/>
      </c>
      <c r="D25" s="44" t="s">
        <v>56</v>
      </c>
      <c r="E25" s="65"/>
      <c r="F25" s="35"/>
      <c r="G25" s="74"/>
      <c r="H25" s="65"/>
      <c r="I25" s="73" t="s">
        <v>53</v>
      </c>
      <c r="J25" s="7" t="str">
        <f>IF(J23=0,"",(J22*6.824)/J23)</f>
        <v/>
      </c>
      <c r="K25" s="44" t="s">
        <v>55</v>
      </c>
      <c r="L25" s="75"/>
      <c r="M25" s="2"/>
      <c r="N25" s="49"/>
      <c r="S25" s="48"/>
      <c r="T25" s="48"/>
      <c r="U25" s="48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</row>
    <row r="26" spans="1:36" ht="16.5" thickBot="1">
      <c r="A26" s="53"/>
      <c r="B26" s="54"/>
      <c r="C26" s="54"/>
      <c r="D26" s="54"/>
      <c r="E26" s="54"/>
      <c r="F26" s="54"/>
      <c r="G26" s="55"/>
      <c r="H26" s="76"/>
      <c r="I26" s="77"/>
      <c r="J26" s="1"/>
      <c r="K26" s="1"/>
      <c r="L26" s="1"/>
      <c r="M26" s="1"/>
      <c r="N26" s="78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36" s="16" customFormat="1" ht="12" customHeight="1"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9" spans="1:36" s="22" customFormat="1" ht="18">
      <c r="A29" s="24"/>
      <c r="I29" s="24"/>
      <c r="S29" s="24"/>
      <c r="T29" s="24"/>
      <c r="U29" s="24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</row>
    <row r="30" spans="1:36" s="22" customFormat="1" ht="18">
      <c r="A30" s="24"/>
      <c r="I30" s="24"/>
      <c r="S30" s="24"/>
      <c r="T30" s="24"/>
      <c r="U30" s="24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</row>
    <row r="31" spans="1:36"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</row>
    <row r="32" spans="1:36" s="39" customFormat="1" ht="16.5" customHeight="1">
      <c r="A32" s="40"/>
      <c r="I32" s="40"/>
      <c r="S32" s="40"/>
      <c r="T32" s="40"/>
      <c r="U32" s="40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</row>
    <row r="33" spans="1:36" s="39" customFormat="1" ht="16.5" customHeight="1">
      <c r="A33" s="40"/>
      <c r="I33" s="40"/>
      <c r="S33" s="40"/>
      <c r="T33" s="40"/>
      <c r="U33" s="40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</row>
    <row r="35" spans="1:36" s="45" customFormat="1" ht="15.75">
      <c r="A35" s="48"/>
      <c r="I35" s="48"/>
      <c r="S35" s="48"/>
      <c r="T35" s="48"/>
      <c r="U35" s="48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</row>
    <row r="36" spans="1:36" ht="12" customHeight="1"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</row>
    <row r="37" spans="1:36" s="16" customFormat="1" ht="12" customHeight="1">
      <c r="B37" s="29"/>
      <c r="C37" s="29"/>
      <c r="D37" s="29"/>
      <c r="E37" s="29"/>
      <c r="F37" s="29"/>
      <c r="G37" s="29"/>
      <c r="H37" s="2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</row>
    <row r="38" spans="1:36" s="16" customFormat="1"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</row>
    <row r="39" spans="1:36" s="16" customFormat="1"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</row>
    <row r="40" spans="1:36" s="16" customFormat="1" ht="13.9" customHeight="1"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</row>
    <row r="41" spans="1:36" s="16" customFormat="1" ht="18.600000000000001" customHeight="1"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</row>
    <row r="43" spans="1:36" ht="13.15" customHeight="1"/>
    <row r="44" spans="1:36" ht="16.5" customHeight="1"/>
    <row r="45" spans="1:36" ht="16.5" customHeight="1"/>
    <row r="46" spans="1:36" ht="16.5" customHeight="1"/>
    <row r="47" spans="1:36" ht="16.5" customHeight="1"/>
    <row r="48" spans="1:36" ht="16.5" customHeight="1"/>
    <row r="50" ht="18" customHeight="1"/>
    <row r="51" ht="18" customHeight="1"/>
    <row r="52" ht="13.9" customHeight="1"/>
  </sheetData>
  <sheetProtection password="DA41" sheet="1" selectLockedCells="1"/>
  <protectedRanges>
    <protectedRange sqref="C10 C12 C22 C23 J22 J23 C9" name="Flow 1"/>
  </protectedRanges>
  <mergeCells count="4">
    <mergeCell ref="H19:N19"/>
    <mergeCell ref="A19:G19"/>
    <mergeCell ref="A6:G6"/>
    <mergeCell ref="A5:G5"/>
  </mergeCells>
  <phoneticPr fontId="1" type="noConversion"/>
  <pageMargins left="0.75" right="0.75" top="1" bottom="1" header="0.5" footer="0.5"/>
  <pageSetup scale="4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3"/>
  <sheetViews>
    <sheetView workbookViewId="0">
      <selection activeCell="G23" sqref="G23:H23"/>
    </sheetView>
  </sheetViews>
  <sheetFormatPr defaultRowHeight="12.75"/>
  <cols>
    <col min="1" max="16384" width="9.140625" style="19"/>
  </cols>
  <sheetData>
    <row r="1" spans="2:10" ht="13.5" thickBot="1"/>
    <row r="2" spans="2:10">
      <c r="B2" s="198" t="s">
        <v>11</v>
      </c>
      <c r="C2" s="199"/>
      <c r="D2" s="199"/>
      <c r="E2" s="199"/>
      <c r="F2" s="199"/>
      <c r="G2" s="199"/>
      <c r="H2" s="199"/>
      <c r="I2" s="199"/>
      <c r="J2" s="200"/>
    </row>
    <row r="3" spans="2:10" ht="13.5" thickBot="1">
      <c r="B3" s="201"/>
      <c r="C3" s="202"/>
      <c r="D3" s="202"/>
      <c r="E3" s="202"/>
      <c r="F3" s="202"/>
      <c r="G3" s="202"/>
      <c r="H3" s="202"/>
      <c r="I3" s="202"/>
      <c r="J3" s="203"/>
    </row>
    <row r="4" spans="2:10" ht="13.5" thickBot="1">
      <c r="B4" s="79"/>
      <c r="C4" s="79"/>
      <c r="D4" s="79"/>
      <c r="E4" s="79"/>
      <c r="F4" s="79"/>
      <c r="G4" s="79"/>
      <c r="H4" s="79"/>
      <c r="I4" s="79"/>
      <c r="J4" s="79"/>
    </row>
    <row r="5" spans="2:10" ht="18">
      <c r="B5" s="210" t="s">
        <v>59</v>
      </c>
      <c r="C5" s="195"/>
      <c r="D5" s="195"/>
      <c r="E5" s="195"/>
      <c r="F5" s="195"/>
      <c r="G5" s="195"/>
      <c r="H5" s="195"/>
      <c r="I5" s="195"/>
      <c r="J5" s="196"/>
    </row>
    <row r="6" spans="2:10" ht="18">
      <c r="B6" s="25"/>
      <c r="C6" s="23"/>
      <c r="D6" s="23"/>
      <c r="E6" s="23"/>
      <c r="F6" s="23"/>
      <c r="G6" s="23"/>
      <c r="H6" s="23"/>
      <c r="I6" s="23"/>
      <c r="J6" s="26"/>
    </row>
    <row r="7" spans="2:10" ht="15" customHeight="1" thickBot="1">
      <c r="B7" s="25"/>
      <c r="C7" s="80"/>
      <c r="D7" s="197" t="s">
        <v>60</v>
      </c>
      <c r="E7" s="197"/>
      <c r="F7" s="50"/>
      <c r="G7" s="80"/>
      <c r="H7" s="186" t="s">
        <v>61</v>
      </c>
      <c r="I7" s="173"/>
      <c r="J7" s="81"/>
    </row>
    <row r="8" spans="2:10" ht="15" customHeight="1" thickBot="1">
      <c r="B8" s="25"/>
      <c r="C8" s="82" t="s">
        <v>6</v>
      </c>
      <c r="D8" s="187"/>
      <c r="E8" s="188"/>
      <c r="F8" s="5"/>
      <c r="G8" s="82" t="s">
        <v>25</v>
      </c>
      <c r="H8" s="168"/>
      <c r="I8" s="169"/>
      <c r="J8" s="83"/>
    </row>
    <row r="9" spans="2:10" ht="15.75" customHeight="1">
      <c r="B9" s="25"/>
      <c r="C9" s="73" t="s">
        <v>62</v>
      </c>
      <c r="D9" s="185" t="str">
        <f>IF(D8=0,"",(D8/3412.1416))</f>
        <v/>
      </c>
      <c r="E9" s="185"/>
      <c r="F9" s="5"/>
      <c r="G9" s="73" t="s">
        <v>6</v>
      </c>
      <c r="H9" s="183" t="str">
        <f>IF(H8=0,"",(H8*3412.1416))</f>
        <v/>
      </c>
      <c r="I9" s="184"/>
      <c r="J9" s="84"/>
    </row>
    <row r="10" spans="2:10" ht="13.5" thickBot="1">
      <c r="B10" s="53"/>
      <c r="C10" s="54"/>
      <c r="D10" s="54"/>
      <c r="E10" s="54"/>
      <c r="F10" s="54"/>
      <c r="G10" s="54"/>
      <c r="H10" s="54"/>
      <c r="I10" s="54"/>
      <c r="J10" s="85"/>
    </row>
    <row r="11" spans="2:10" ht="16.5" thickBot="1">
      <c r="B11" s="86"/>
      <c r="C11" s="86"/>
      <c r="D11" s="86"/>
      <c r="E11" s="86"/>
      <c r="F11" s="86"/>
      <c r="G11" s="86"/>
      <c r="H11" s="86"/>
      <c r="I11" s="86"/>
      <c r="J11" s="86"/>
    </row>
    <row r="12" spans="2:10" ht="18">
      <c r="B12" s="210" t="s">
        <v>9</v>
      </c>
      <c r="C12" s="195"/>
      <c r="D12" s="195"/>
      <c r="E12" s="195"/>
      <c r="F12" s="195"/>
      <c r="G12" s="195"/>
      <c r="H12" s="195"/>
      <c r="I12" s="195"/>
      <c r="J12" s="196"/>
    </row>
    <row r="13" spans="2:10" ht="18">
      <c r="B13" s="25"/>
      <c r="C13" s="23"/>
      <c r="D13" s="23"/>
      <c r="E13" s="23"/>
      <c r="F13" s="23"/>
      <c r="G13" s="23"/>
      <c r="H13" s="23"/>
      <c r="I13" s="23"/>
      <c r="J13" s="26"/>
    </row>
    <row r="14" spans="2:10" ht="18.75" thickBot="1">
      <c r="B14" s="25"/>
      <c r="C14" s="80"/>
      <c r="D14" s="172" t="s">
        <v>63</v>
      </c>
      <c r="E14" s="173"/>
      <c r="F14" s="50"/>
      <c r="G14" s="80"/>
      <c r="H14" s="172" t="s">
        <v>64</v>
      </c>
      <c r="I14" s="173"/>
      <c r="J14" s="87"/>
    </row>
    <row r="15" spans="2:10" ht="15" customHeight="1" thickBot="1">
      <c r="B15" s="25"/>
      <c r="C15" s="82" t="s">
        <v>10</v>
      </c>
      <c r="D15" s="174"/>
      <c r="E15" s="175"/>
      <c r="F15" s="35"/>
      <c r="G15" s="88" t="s">
        <v>24</v>
      </c>
      <c r="H15" s="170"/>
      <c r="I15" s="171"/>
      <c r="J15" s="89"/>
    </row>
    <row r="16" spans="2:10" ht="14.25" customHeight="1">
      <c r="B16" s="25"/>
      <c r="C16" s="73" t="s">
        <v>24</v>
      </c>
      <c r="D16" s="179" t="str">
        <f>IF(D15=0,"",(9/5)*D15+32)</f>
        <v/>
      </c>
      <c r="E16" s="179"/>
      <c r="F16" s="35"/>
      <c r="G16" s="90" t="s">
        <v>10</v>
      </c>
      <c r="H16" s="178" t="str">
        <f>IF(H15=0,"",(5/9)*(H15-32))</f>
        <v/>
      </c>
      <c r="I16" s="178"/>
      <c r="J16" s="74"/>
    </row>
    <row r="17" spans="2:10" ht="13.5" thickBot="1">
      <c r="B17" s="53"/>
      <c r="C17" s="54"/>
      <c r="D17" s="54"/>
      <c r="E17" s="54"/>
      <c r="F17" s="54"/>
      <c r="G17" s="54"/>
      <c r="H17" s="54"/>
      <c r="I17" s="54"/>
      <c r="J17" s="85"/>
    </row>
    <row r="18" spans="2:10" ht="13.5" thickBot="1">
      <c r="B18" s="79"/>
      <c r="C18" s="79"/>
      <c r="D18" s="79"/>
      <c r="E18" s="79"/>
      <c r="F18" s="79"/>
      <c r="G18" s="79"/>
      <c r="H18" s="79"/>
      <c r="I18" s="79"/>
      <c r="J18" s="79"/>
    </row>
    <row r="19" spans="2:10" ht="18">
      <c r="B19" s="194" t="s">
        <v>13</v>
      </c>
      <c r="C19" s="195"/>
      <c r="D19" s="195"/>
      <c r="E19" s="195"/>
      <c r="F19" s="195"/>
      <c r="G19" s="195"/>
      <c r="H19" s="195"/>
      <c r="I19" s="195"/>
      <c r="J19" s="196"/>
    </row>
    <row r="20" spans="2:10" ht="18">
      <c r="B20" s="25"/>
      <c r="C20" s="23"/>
      <c r="D20" s="23"/>
      <c r="E20" s="23"/>
      <c r="F20" s="23"/>
      <c r="G20" s="23"/>
      <c r="H20" s="23"/>
      <c r="I20" s="23"/>
      <c r="J20" s="26"/>
    </row>
    <row r="21" spans="2:10" ht="18.75" thickBot="1">
      <c r="B21" s="91"/>
      <c r="C21" s="189"/>
      <c r="D21" s="190"/>
      <c r="E21" s="190"/>
      <c r="F21" s="191"/>
      <c r="G21" s="172" t="s">
        <v>18</v>
      </c>
      <c r="H21" s="173"/>
      <c r="I21" s="93"/>
      <c r="J21" s="87"/>
    </row>
    <row r="22" spans="2:10" ht="17.25" customHeight="1" thickBot="1">
      <c r="B22" s="91"/>
      <c r="C22" s="192" t="s">
        <v>19</v>
      </c>
      <c r="D22" s="192"/>
      <c r="E22" s="193"/>
      <c r="F22" s="193"/>
      <c r="G22" s="208"/>
      <c r="H22" s="209"/>
      <c r="I22" s="94" t="s">
        <v>10</v>
      </c>
      <c r="J22" s="95"/>
    </row>
    <row r="23" spans="2:10" ht="18.75" thickBot="1">
      <c r="B23" s="91"/>
      <c r="C23" s="192" t="s">
        <v>2</v>
      </c>
      <c r="D23" s="192"/>
      <c r="E23" s="193"/>
      <c r="F23" s="193"/>
      <c r="G23" s="208"/>
      <c r="H23" s="209"/>
      <c r="I23" s="94" t="s">
        <v>10</v>
      </c>
      <c r="J23" s="96"/>
    </row>
    <row r="24" spans="2:10" ht="18">
      <c r="B24" s="25"/>
      <c r="C24" s="97"/>
      <c r="D24" s="97"/>
      <c r="E24" s="97"/>
      <c r="F24" s="97"/>
      <c r="G24" s="97"/>
      <c r="H24" s="97"/>
      <c r="I24" s="98"/>
      <c r="J24" s="99"/>
    </row>
    <row r="25" spans="2:10" ht="18">
      <c r="B25" s="25"/>
      <c r="C25" s="100"/>
      <c r="D25" s="204" t="s">
        <v>14</v>
      </c>
      <c r="E25" s="205"/>
      <c r="F25" s="206"/>
      <c r="G25" s="207" t="str">
        <f>IF(G22=0,"",(G23-G22)*1.8)</f>
        <v/>
      </c>
      <c r="H25" s="207"/>
      <c r="I25" s="101" t="s">
        <v>24</v>
      </c>
      <c r="J25" s="102"/>
    </row>
    <row r="26" spans="2:10" ht="13.5" thickBot="1">
      <c r="B26" s="53"/>
      <c r="C26" s="54"/>
      <c r="D26" s="54"/>
      <c r="E26" s="54"/>
      <c r="F26" s="54"/>
      <c r="G26" s="54"/>
      <c r="H26" s="54"/>
      <c r="I26" s="54"/>
      <c r="J26" s="85"/>
    </row>
    <row r="27" spans="2:10" ht="13.5" thickBot="1">
      <c r="B27" s="79"/>
      <c r="C27" s="79"/>
      <c r="D27" s="79"/>
      <c r="E27" s="79"/>
      <c r="F27" s="79"/>
      <c r="G27" s="79"/>
      <c r="H27" s="79"/>
      <c r="I27" s="79"/>
      <c r="J27" s="79"/>
    </row>
    <row r="28" spans="2:10" ht="18">
      <c r="B28" s="180" t="s">
        <v>8</v>
      </c>
      <c r="C28" s="181"/>
      <c r="D28" s="181"/>
      <c r="E28" s="181"/>
      <c r="F28" s="181"/>
      <c r="G28" s="181"/>
      <c r="H28" s="181"/>
      <c r="I28" s="181"/>
      <c r="J28" s="182"/>
    </row>
    <row r="29" spans="2:10" ht="15.75">
      <c r="B29" s="72"/>
      <c r="C29" s="2"/>
      <c r="D29" s="2"/>
      <c r="E29" s="2"/>
      <c r="F29" s="2"/>
      <c r="G29" s="2"/>
      <c r="H29" s="2"/>
      <c r="I29" s="2"/>
      <c r="J29" s="49"/>
    </row>
    <row r="30" spans="2:10" ht="16.5" thickBot="1">
      <c r="B30" s="103"/>
      <c r="C30" s="104"/>
      <c r="D30" s="186" t="s">
        <v>65</v>
      </c>
      <c r="E30" s="173"/>
      <c r="F30" s="5"/>
      <c r="G30" s="2"/>
      <c r="H30" s="2"/>
      <c r="I30" s="2"/>
      <c r="J30" s="49"/>
    </row>
    <row r="31" spans="2:10" ht="16.5" thickBot="1">
      <c r="B31" s="103"/>
      <c r="C31" s="82" t="s">
        <v>7</v>
      </c>
      <c r="D31" s="176"/>
      <c r="E31" s="177"/>
      <c r="F31" s="5" t="s">
        <v>7</v>
      </c>
      <c r="G31" s="105"/>
      <c r="H31" s="105"/>
      <c r="I31" s="105"/>
      <c r="J31" s="106"/>
    </row>
    <row r="32" spans="2:10" ht="15.75">
      <c r="B32" s="103"/>
      <c r="C32" s="73" t="s">
        <v>25</v>
      </c>
      <c r="D32" s="166" t="str">
        <f>IF(D31=0,"",(D31*0.7456998))</f>
        <v/>
      </c>
      <c r="E32" s="167"/>
      <c r="F32" s="5" t="s">
        <v>25</v>
      </c>
      <c r="G32" s="2"/>
      <c r="H32" s="2"/>
      <c r="I32" s="2"/>
      <c r="J32" s="49"/>
    </row>
    <row r="33" spans="2:10" ht="13.5" thickBot="1">
      <c r="B33" s="53"/>
      <c r="C33" s="54"/>
      <c r="D33" s="54"/>
      <c r="E33" s="54"/>
      <c r="F33" s="54"/>
      <c r="G33" s="54"/>
      <c r="H33" s="54"/>
      <c r="I33" s="54"/>
      <c r="J33" s="85"/>
    </row>
  </sheetData>
  <sheetProtection password="DA41" sheet="1" selectLockedCells="1"/>
  <protectedRanges>
    <protectedRange sqref="H8:I8 D15:E15 H15:I15 G22:H22 G23:H23 D31:E31 D8:E8" name="Flow 2"/>
  </protectedRanges>
  <mergeCells count="28">
    <mergeCell ref="C23:F23"/>
    <mergeCell ref="B2:J3"/>
    <mergeCell ref="D30:E30"/>
    <mergeCell ref="D25:F25"/>
    <mergeCell ref="G21:H21"/>
    <mergeCell ref="G25:H25"/>
    <mergeCell ref="G22:H22"/>
    <mergeCell ref="G23:H23"/>
    <mergeCell ref="B5:J5"/>
    <mergeCell ref="B12:J12"/>
    <mergeCell ref="H9:I9"/>
    <mergeCell ref="D9:E9"/>
    <mergeCell ref="H7:I7"/>
    <mergeCell ref="D8:E8"/>
    <mergeCell ref="C21:F21"/>
    <mergeCell ref="C22:F22"/>
    <mergeCell ref="B19:J19"/>
    <mergeCell ref="D7:E7"/>
    <mergeCell ref="D32:E32"/>
    <mergeCell ref="H8:I8"/>
    <mergeCell ref="H15:I15"/>
    <mergeCell ref="D14:E14"/>
    <mergeCell ref="H14:I14"/>
    <mergeCell ref="D15:E15"/>
    <mergeCell ref="D31:E31"/>
    <mergeCell ref="H16:I16"/>
    <mergeCell ref="D16:E16"/>
    <mergeCell ref="B28:J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"/>
  <sheetViews>
    <sheetView workbookViewId="0">
      <selection activeCell="C6" sqref="C6"/>
    </sheetView>
  </sheetViews>
  <sheetFormatPr defaultRowHeight="12.75"/>
  <cols>
    <col min="1" max="1" width="9.140625" style="19"/>
    <col min="2" max="2" width="14.28515625" style="19" customWidth="1"/>
    <col min="3" max="3" width="15.42578125" style="19" customWidth="1"/>
    <col min="4" max="4" width="12.7109375" style="19" customWidth="1"/>
    <col min="5" max="5" width="12.28515625" style="19" customWidth="1"/>
    <col min="6" max="6" width="12.7109375" style="19" customWidth="1"/>
    <col min="7" max="7" width="9.42578125" style="19" customWidth="1"/>
    <col min="8" max="8" width="9.140625" style="108"/>
    <col min="9" max="9" width="9.140625" style="19"/>
    <col min="10" max="10" width="15.85546875" style="19" customWidth="1"/>
    <col min="11" max="16384" width="9.140625" style="19"/>
  </cols>
  <sheetData>
    <row r="1" spans="2:15" ht="13.5" thickBot="1">
      <c r="B1" s="107"/>
      <c r="C1" s="107"/>
      <c r="D1" s="107"/>
      <c r="E1" s="107"/>
      <c r="F1" s="107"/>
      <c r="G1" s="107"/>
    </row>
    <row r="2" spans="2:15" ht="18">
      <c r="B2" s="220" t="s">
        <v>68</v>
      </c>
      <c r="C2" s="221"/>
      <c r="D2" s="221"/>
      <c r="E2" s="221"/>
      <c r="F2" s="221"/>
      <c r="G2" s="222"/>
      <c r="H2" s="109"/>
    </row>
    <row r="3" spans="2:15" ht="18">
      <c r="B3" s="25"/>
      <c r="C3" s="23"/>
      <c r="D3" s="23"/>
      <c r="E3" s="23"/>
      <c r="F3" s="23"/>
      <c r="G3" s="26"/>
      <c r="H3" s="109"/>
    </row>
    <row r="4" spans="2:15" ht="13.5" thickBot="1">
      <c r="B4" s="110"/>
      <c r="C4" s="111" t="s">
        <v>67</v>
      </c>
      <c r="D4" s="50"/>
      <c r="E4" s="112"/>
      <c r="F4" s="113" t="s">
        <v>66</v>
      </c>
      <c r="G4" s="64"/>
    </row>
    <row r="5" spans="2:15" ht="13.5" thickBot="1">
      <c r="B5" s="114" t="s">
        <v>25</v>
      </c>
      <c r="C5" s="14"/>
      <c r="D5" s="35" t="s">
        <v>25</v>
      </c>
      <c r="E5" s="82" t="s">
        <v>25</v>
      </c>
      <c r="F5" s="14"/>
      <c r="G5" s="74" t="s">
        <v>25</v>
      </c>
      <c r="H5" s="115"/>
    </row>
    <row r="6" spans="2:15" ht="13.5" thickBot="1">
      <c r="B6" s="114" t="s">
        <v>17</v>
      </c>
      <c r="C6" s="14"/>
      <c r="D6" s="35" t="s">
        <v>5</v>
      </c>
      <c r="E6" s="82" t="s">
        <v>17</v>
      </c>
      <c r="F6" s="14"/>
      <c r="G6" s="74" t="s">
        <v>5</v>
      </c>
      <c r="H6" s="115"/>
    </row>
    <row r="7" spans="2:15">
      <c r="B7" s="116" t="s">
        <v>23</v>
      </c>
      <c r="C7" s="15" t="str">
        <f>IF(C6=0,"",(C5*1000)/3/C6*SQRT(3))</f>
        <v/>
      </c>
      <c r="D7" s="35" t="s">
        <v>26</v>
      </c>
      <c r="E7" s="117" t="s">
        <v>27</v>
      </c>
      <c r="F7" s="118" t="str">
        <f>IF(F6=0,"",(F5*1000)/F6)</f>
        <v/>
      </c>
      <c r="G7" s="74" t="s">
        <v>28</v>
      </c>
    </row>
    <row r="8" spans="2:15" ht="13.5" thickBot="1">
      <c r="B8" s="53"/>
      <c r="C8" s="54"/>
      <c r="D8" s="54"/>
      <c r="E8" s="54"/>
      <c r="F8" s="54"/>
      <c r="G8" s="85"/>
    </row>
    <row r="9" spans="2:15" s="108" customFormat="1" ht="13.5" thickBot="1">
      <c r="B9" s="119"/>
      <c r="C9" s="119"/>
      <c r="D9" s="119"/>
      <c r="E9" s="119"/>
      <c r="F9" s="119"/>
      <c r="G9" s="119"/>
      <c r="I9" s="120"/>
      <c r="J9" s="120"/>
      <c r="K9" s="120"/>
      <c r="L9" s="120"/>
      <c r="M9" s="120"/>
      <c r="N9" s="120"/>
      <c r="O9" s="120"/>
    </row>
    <row r="10" spans="2:15" ht="18">
      <c r="B10" s="220" t="s">
        <v>3</v>
      </c>
      <c r="C10" s="221"/>
      <c r="D10" s="221"/>
      <c r="E10" s="221"/>
      <c r="F10" s="221"/>
      <c r="G10" s="222"/>
      <c r="H10" s="109"/>
      <c r="I10" s="220" t="s">
        <v>0</v>
      </c>
      <c r="J10" s="221"/>
      <c r="K10" s="221"/>
      <c r="L10" s="221"/>
      <c r="M10" s="221"/>
      <c r="N10" s="221"/>
      <c r="O10" s="222"/>
    </row>
    <row r="11" spans="2:15" ht="18">
      <c r="B11" s="25"/>
      <c r="C11" s="23"/>
      <c r="D11" s="23"/>
      <c r="E11" s="23"/>
      <c r="F11" s="23"/>
      <c r="G11" s="26"/>
      <c r="H11" s="109"/>
      <c r="I11" s="210" t="s">
        <v>1</v>
      </c>
      <c r="J11" s="195"/>
      <c r="K11" s="195"/>
      <c r="L11" s="195"/>
      <c r="M11" s="195"/>
      <c r="N11" s="195"/>
      <c r="O11" s="196"/>
    </row>
    <row r="12" spans="2:15" ht="13.5" thickBot="1">
      <c r="B12" s="121"/>
      <c r="C12" s="92"/>
      <c r="D12" s="113" t="s">
        <v>20</v>
      </c>
      <c r="E12" s="50"/>
      <c r="F12" s="50"/>
      <c r="G12" s="64"/>
      <c r="H12" s="122"/>
      <c r="I12" s="123"/>
      <c r="J12" s="29"/>
      <c r="K12" s="29"/>
      <c r="L12" s="29"/>
      <c r="M12" s="29"/>
      <c r="N12" s="29"/>
      <c r="O12" s="124"/>
    </row>
    <row r="13" spans="2:15" ht="15.75" customHeight="1" thickBot="1">
      <c r="B13" s="213" t="s">
        <v>12</v>
      </c>
      <c r="C13" s="192"/>
      <c r="D13" s="14"/>
      <c r="E13" s="35" t="s">
        <v>32</v>
      </c>
      <c r="F13" s="50"/>
      <c r="G13" s="64"/>
      <c r="H13" s="125"/>
      <c r="I13" s="126"/>
      <c r="J13" s="127"/>
      <c r="K13" s="127"/>
      <c r="L13" s="127"/>
      <c r="M13" s="223" t="s">
        <v>18</v>
      </c>
      <c r="N13" s="224"/>
      <c r="O13" s="33"/>
    </row>
    <row r="14" spans="2:15" ht="13.5" thickBot="1">
      <c r="B14" s="213" t="s">
        <v>31</v>
      </c>
      <c r="C14" s="192"/>
      <c r="D14" s="14"/>
      <c r="E14" s="35" t="s">
        <v>32</v>
      </c>
      <c r="F14" s="50"/>
      <c r="G14" s="64"/>
      <c r="H14" s="128"/>
      <c r="I14" s="211" t="s">
        <v>29</v>
      </c>
      <c r="J14" s="212"/>
      <c r="K14" s="212"/>
      <c r="L14" s="212"/>
      <c r="M14" s="133"/>
      <c r="N14" s="132"/>
      <c r="O14" s="106" t="s">
        <v>25</v>
      </c>
    </row>
    <row r="15" spans="2:15">
      <c r="B15" s="129"/>
      <c r="C15" s="50"/>
      <c r="D15" s="50"/>
      <c r="E15" s="214" t="str">
        <f>IF(D16="","",IF(D16&gt;1,"DO NOT APPLY UNIT TO VOLTAGES HIGHER THAN DESIGN",""))</f>
        <v/>
      </c>
      <c r="F15" s="214"/>
      <c r="G15" s="215"/>
      <c r="I15" s="69"/>
      <c r="J15" s="29"/>
      <c r="K15" s="29"/>
      <c r="L15" s="29"/>
      <c r="M15" s="29"/>
      <c r="N15" s="29"/>
      <c r="O15" s="33"/>
    </row>
    <row r="16" spans="2:15" ht="15.75">
      <c r="B16" s="130"/>
      <c r="C16" s="90" t="s">
        <v>21</v>
      </c>
      <c r="D16" s="13" t="str">
        <f>IF((OR(D14=0,D13=0)),"",(D14*D14)/(D13*D13))</f>
        <v/>
      </c>
      <c r="E16" s="214"/>
      <c r="F16" s="214"/>
      <c r="G16" s="215"/>
      <c r="H16" s="131"/>
      <c r="I16" s="72"/>
      <c r="J16" s="216" t="s">
        <v>30</v>
      </c>
      <c r="K16" s="217"/>
      <c r="L16" s="218"/>
      <c r="M16" s="219" t="str">
        <f>IF(D16="","",(D16*M14))</f>
        <v/>
      </c>
      <c r="N16" s="219"/>
      <c r="O16" s="74" t="s">
        <v>25</v>
      </c>
    </row>
    <row r="17" spans="2:15" ht="13.5" thickBot="1">
      <c r="B17" s="53"/>
      <c r="C17" s="54"/>
      <c r="D17" s="54"/>
      <c r="E17" s="54"/>
      <c r="F17" s="54"/>
      <c r="G17" s="85"/>
      <c r="I17" s="53"/>
      <c r="J17" s="54"/>
      <c r="K17" s="54"/>
      <c r="L17" s="54"/>
      <c r="M17" s="54"/>
      <c r="N17" s="54"/>
      <c r="O17" s="85"/>
    </row>
  </sheetData>
  <sheetProtection sheet="1" selectLockedCells="1"/>
  <protectedRanges>
    <protectedRange sqref="C6 F5 F6 D13 D14 M14 C5" name="Flow3"/>
  </protectedRanges>
  <mergeCells count="11">
    <mergeCell ref="B13:C13"/>
    <mergeCell ref="I14:L14"/>
    <mergeCell ref="B14:C14"/>
    <mergeCell ref="E15:G16"/>
    <mergeCell ref="J16:L16"/>
    <mergeCell ref="M16:N16"/>
    <mergeCell ref="B2:G2"/>
    <mergeCell ref="B10:G10"/>
    <mergeCell ref="I10:O10"/>
    <mergeCell ref="I11:O11"/>
    <mergeCell ref="M13:N13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5"/>
  <sheetViews>
    <sheetView workbookViewId="0">
      <selection activeCell="D5" sqref="D5"/>
    </sheetView>
  </sheetViews>
  <sheetFormatPr defaultRowHeight="12.75"/>
  <cols>
    <col min="1" max="2" width="9.140625" style="19"/>
    <col min="3" max="3" width="31.7109375" style="19" customWidth="1"/>
    <col min="4" max="4" width="12.5703125" style="19" customWidth="1"/>
    <col min="5" max="16384" width="9.140625" style="19"/>
  </cols>
  <sheetData>
    <row r="1" spans="2:13" ht="13.5" thickBot="1"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2:13" ht="18">
      <c r="B2" s="220" t="s">
        <v>33</v>
      </c>
      <c r="C2" s="221"/>
      <c r="D2" s="221"/>
      <c r="E2" s="221"/>
      <c r="F2" s="221"/>
      <c r="G2" s="221"/>
      <c r="H2" s="221"/>
      <c r="I2" s="221"/>
      <c r="J2" s="221"/>
      <c r="K2" s="221"/>
      <c r="L2" s="222"/>
      <c r="M2" s="134"/>
    </row>
    <row r="3" spans="2:13">
      <c r="B3" s="135"/>
      <c r="C3" s="136"/>
      <c r="D3" s="136"/>
      <c r="E3" s="136"/>
      <c r="F3" s="136"/>
      <c r="G3" s="136"/>
      <c r="H3" s="136"/>
      <c r="I3" s="29"/>
      <c r="J3" s="29"/>
      <c r="K3" s="29"/>
      <c r="L3" s="33"/>
    </row>
    <row r="4" spans="2:13">
      <c r="B4" s="137"/>
      <c r="C4" s="138"/>
      <c r="D4" s="113" t="s">
        <v>20</v>
      </c>
      <c r="E4" s="29"/>
      <c r="F4" s="29"/>
      <c r="G4" s="29"/>
      <c r="H4" s="29"/>
      <c r="I4" s="29"/>
      <c r="J4" s="29"/>
      <c r="K4" s="29"/>
      <c r="L4" s="33"/>
    </row>
    <row r="5" spans="2:13">
      <c r="B5" s="139"/>
      <c r="C5" s="140" t="s">
        <v>34</v>
      </c>
      <c r="D5" s="11"/>
      <c r="E5" s="141" t="s">
        <v>35</v>
      </c>
      <c r="F5" s="216" t="s">
        <v>44</v>
      </c>
      <c r="G5" s="217"/>
      <c r="H5" s="217"/>
      <c r="I5" s="217"/>
      <c r="J5" s="218"/>
      <c r="K5" s="142" t="str">
        <f>IF(D9=0,"",D11*D9)</f>
        <v/>
      </c>
      <c r="L5" s="143" t="s">
        <v>15</v>
      </c>
    </row>
    <row r="6" spans="2:13">
      <c r="B6" s="137"/>
      <c r="C6" s="144" t="s">
        <v>36</v>
      </c>
      <c r="D6" s="11"/>
      <c r="E6" s="141" t="s">
        <v>35</v>
      </c>
      <c r="F6" s="216" t="s">
        <v>43</v>
      </c>
      <c r="G6" s="217"/>
      <c r="H6" s="217"/>
      <c r="I6" s="217"/>
      <c r="J6" s="218"/>
      <c r="K6" s="142"/>
      <c r="L6" s="143" t="s">
        <v>15</v>
      </c>
    </row>
    <row r="7" spans="2:13">
      <c r="B7" s="137"/>
      <c r="C7" s="144" t="s">
        <v>37</v>
      </c>
      <c r="D7" s="11"/>
      <c r="E7" s="141" t="s">
        <v>35</v>
      </c>
      <c r="F7" s="145"/>
      <c r="G7" s="145"/>
      <c r="H7" s="145"/>
      <c r="I7" s="145"/>
      <c r="J7" s="145"/>
      <c r="K7" s="145"/>
      <c r="L7" s="146"/>
    </row>
    <row r="8" spans="2:13">
      <c r="B8" s="137"/>
      <c r="C8" s="144" t="s">
        <v>38</v>
      </c>
      <c r="D8" s="12"/>
      <c r="E8" s="141" t="s">
        <v>39</v>
      </c>
      <c r="F8" s="145"/>
      <c r="G8" s="145"/>
      <c r="H8" s="145"/>
      <c r="I8" s="145"/>
      <c r="J8" s="145"/>
      <c r="K8" s="145"/>
      <c r="L8" s="146"/>
    </row>
    <row r="9" spans="2:13">
      <c r="B9" s="137"/>
      <c r="C9" s="144" t="s">
        <v>40</v>
      </c>
      <c r="D9" s="11"/>
      <c r="E9" s="141"/>
      <c r="F9" s="145"/>
      <c r="G9" s="145"/>
      <c r="H9" s="145"/>
      <c r="I9" s="145"/>
      <c r="J9" s="145"/>
      <c r="K9" s="145"/>
      <c r="L9" s="146"/>
    </row>
    <row r="10" spans="2:13">
      <c r="B10" s="123"/>
      <c r="C10" s="29"/>
      <c r="D10" s="145"/>
      <c r="E10" s="141"/>
      <c r="F10" s="145"/>
      <c r="G10" s="145"/>
      <c r="H10" s="145"/>
      <c r="I10" s="145"/>
      <c r="J10" s="145"/>
      <c r="K10" s="145"/>
      <c r="L10" s="146"/>
    </row>
    <row r="11" spans="2:13">
      <c r="B11" s="123"/>
      <c r="C11" s="147" t="s">
        <v>41</v>
      </c>
      <c r="D11" s="148" t="str">
        <f>IF(OR(D5=0,D6=0,D7=0,D8=0),"",(D8*(D7-D5))/(D6-D5))</f>
        <v/>
      </c>
      <c r="E11" s="141" t="s">
        <v>15</v>
      </c>
      <c r="F11" s="149"/>
      <c r="G11" s="145"/>
      <c r="H11" s="145"/>
      <c r="I11" s="145"/>
      <c r="J11" s="145"/>
      <c r="K11" s="145"/>
      <c r="L11" s="146"/>
    </row>
    <row r="12" spans="2:13">
      <c r="B12" s="123"/>
      <c r="C12" s="147" t="s">
        <v>42</v>
      </c>
      <c r="D12" s="148" t="str">
        <f>IF(D11="","",D8-(D11))</f>
        <v/>
      </c>
      <c r="E12" s="141" t="s">
        <v>15</v>
      </c>
      <c r="F12" s="145"/>
      <c r="G12" s="145"/>
      <c r="H12" s="145"/>
      <c r="I12" s="145"/>
      <c r="J12" s="145"/>
      <c r="K12" s="145"/>
      <c r="L12" s="146"/>
    </row>
    <row r="13" spans="2:13">
      <c r="B13" s="123"/>
      <c r="C13" s="29"/>
      <c r="D13" s="145"/>
      <c r="E13" s="145"/>
      <c r="F13" s="145"/>
      <c r="G13" s="145"/>
      <c r="H13" s="145"/>
      <c r="I13" s="145"/>
      <c r="J13" s="145"/>
      <c r="K13" s="145"/>
      <c r="L13" s="146"/>
    </row>
    <row r="14" spans="2:13" ht="13.5" thickBot="1">
      <c r="B14" s="150"/>
      <c r="C14" s="151"/>
      <c r="D14" s="152"/>
      <c r="E14" s="152"/>
      <c r="F14" s="152"/>
      <c r="G14" s="152"/>
      <c r="H14" s="152"/>
      <c r="I14" s="152"/>
      <c r="J14" s="152"/>
      <c r="K14" s="152"/>
      <c r="L14" s="153"/>
    </row>
    <row r="15" spans="2:13">
      <c r="F15" s="154"/>
      <c r="G15" s="154"/>
      <c r="H15" s="154"/>
    </row>
  </sheetData>
  <sheetProtection sheet="1" selectLockedCells="1"/>
  <protectedRanges>
    <protectedRange sqref="D6 D7 D8 D9 D5" name="Flow4"/>
  </protectedRanges>
  <mergeCells count="3">
    <mergeCell ref="F5:J5"/>
    <mergeCell ref="F6:J6"/>
    <mergeCell ref="B2:L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Sizing Equations</vt:lpstr>
      <vt:lpstr>Unit Conversion</vt:lpstr>
      <vt:lpstr>Electrical Sizing</vt:lpstr>
      <vt:lpstr>Flow Bias</vt:lpstr>
      <vt:lpstr>electricalFlow</vt:lpstr>
      <vt:lpstr>flowFlow</vt:lpstr>
      <vt:lpstr>'Sizing Equations'!FormFlow</vt:lpstr>
      <vt:lpstr>'Sizing Equations'!Print_Area</vt:lpstr>
      <vt:lpstr>unitFlow</vt:lpstr>
    </vt:vector>
  </TitlesOfParts>
  <Company>Keltech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Dieter Lutz</dc:creator>
  <cp:lastModifiedBy>Lynne Stern</cp:lastModifiedBy>
  <cp:lastPrinted>2014-04-15T13:59:48Z</cp:lastPrinted>
  <dcterms:created xsi:type="dcterms:W3CDTF">2010-12-21T21:03:40Z</dcterms:created>
  <dcterms:modified xsi:type="dcterms:W3CDTF">2019-03-05T20:17:10Z</dcterms:modified>
</cp:coreProperties>
</file>